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638DBD4-B9A4-4AC6-8784-ED0458A30A7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6" i="1" l="1"/>
  <c r="X6" i="1"/>
  <c r="W6" i="1"/>
  <c r="V6" i="1"/>
  <c r="U6" i="1"/>
  <c r="T6" i="1"/>
  <c r="S6" i="1"/>
  <c r="R6" i="1"/>
  <c r="Q6" i="1"/>
  <c r="P6" i="1"/>
  <c r="O6" i="1"/>
  <c r="N6" i="1"/>
  <c r="Y3" i="1"/>
  <c r="X3" i="1"/>
  <c r="W3" i="1"/>
  <c r="V3" i="1"/>
  <c r="U3" i="1"/>
  <c r="T3" i="1"/>
  <c r="S3" i="1"/>
  <c r="R3" i="1"/>
  <c r="Q3" i="1"/>
  <c r="P3" i="1"/>
  <c r="O3" i="1"/>
  <c r="N3" i="1"/>
</calcChain>
</file>

<file path=xl/sharedStrings.xml><?xml version="1.0" encoding="utf-8"?>
<sst xmlns="http://schemas.openxmlformats.org/spreadsheetml/2006/main" count="341" uniqueCount="196">
  <si>
    <t>TARİH</t>
  </si>
  <si>
    <t>SAAT</t>
  </si>
  <si>
    <t>AMFİ</t>
  </si>
  <si>
    <t>BÖLÜM</t>
  </si>
  <si>
    <t>SINIF</t>
  </si>
  <si>
    <t>DERS KODU</t>
  </si>
  <si>
    <t>DERS ADI</t>
  </si>
  <si>
    <t>DERS SORUMLUSU</t>
  </si>
  <si>
    <t>ÖĞRENCİ SAYISI</t>
  </si>
  <si>
    <t>KAPASİTE</t>
  </si>
  <si>
    <t>Öğretim</t>
  </si>
  <si>
    <t>Ulus</t>
  </si>
  <si>
    <t>81/90</t>
  </si>
  <si>
    <t>9/90</t>
  </si>
  <si>
    <t>77/77</t>
  </si>
  <si>
    <t>ULS208</t>
  </si>
  <si>
    <t>Uluslararası Hukuk I</t>
  </si>
  <si>
    <t>81/92</t>
  </si>
  <si>
    <t>11/92</t>
  </si>
  <si>
    <t>ULS404</t>
  </si>
  <si>
    <t>Uluslararası Hukukun Güncel Sorunları</t>
  </si>
  <si>
    <t>Doç. Dr. Ersin Müezzinoğlu</t>
  </si>
  <si>
    <t>ULU106</t>
  </si>
  <si>
    <t>Anayasa Hukuku</t>
  </si>
  <si>
    <t>Doç. Dr. Ali Asker</t>
  </si>
  <si>
    <t>50/50</t>
  </si>
  <si>
    <t>İktisada Giriş II</t>
  </si>
  <si>
    <t>Genel Muhasebe II</t>
  </si>
  <si>
    <t>81/85</t>
  </si>
  <si>
    <t>4/85</t>
  </si>
  <si>
    <t>ULS212</t>
  </si>
  <si>
    <t>İdare Hukuku</t>
  </si>
  <si>
    <t>Öğr. Gör. Volkan Sancı</t>
  </si>
  <si>
    <t>81/93</t>
  </si>
  <si>
    <t>12/93</t>
  </si>
  <si>
    <t>83/83</t>
  </si>
  <si>
    <t>22/22</t>
  </si>
  <si>
    <t>ULS406</t>
  </si>
  <si>
    <t>Diplomatik Yabancı Dil VI</t>
  </si>
  <si>
    <t>81/102</t>
  </si>
  <si>
    <t>21/102</t>
  </si>
  <si>
    <t>81/106</t>
  </si>
  <si>
    <t>25/106</t>
  </si>
  <si>
    <t>Siyasi Tarih II</t>
  </si>
  <si>
    <t>39/39</t>
  </si>
  <si>
    <t>Kamu Maliyesi</t>
  </si>
  <si>
    <t>KMY212</t>
  </si>
  <si>
    <t>81/104</t>
  </si>
  <si>
    <t>23/104</t>
  </si>
  <si>
    <t>Türkiye Ekonomisi</t>
  </si>
  <si>
    <t>Ekonometri II</t>
  </si>
  <si>
    <t>64/64</t>
  </si>
  <si>
    <t>Makro İktisat II</t>
  </si>
  <si>
    <t>İKT306</t>
  </si>
  <si>
    <t>Para Teorisi ve Politikası II</t>
  </si>
  <si>
    <t>Doç. Dr. Hayrettin Keskingöz</t>
  </si>
  <si>
    <t>İKT404</t>
  </si>
  <si>
    <t>Dr. Öğr. Üyesi Ahmet Oğuz</t>
  </si>
  <si>
    <t>58/58</t>
  </si>
  <si>
    <t>İKT102</t>
  </si>
  <si>
    <t>İKT308</t>
  </si>
  <si>
    <t>Refah İktisadı</t>
  </si>
  <si>
    <t>İKT406</t>
  </si>
  <si>
    <t>Konjonktür Teorisi</t>
  </si>
  <si>
    <t>İKT104</t>
  </si>
  <si>
    <t>İktisatçılar İçin Matematik II</t>
  </si>
  <si>
    <t>30/30</t>
  </si>
  <si>
    <t>Uluslararası İktisat II</t>
  </si>
  <si>
    <t>İKT202</t>
  </si>
  <si>
    <t>Mikro İktisat II</t>
  </si>
  <si>
    <t>İktisat</t>
  </si>
  <si>
    <t>Ece Kaya</t>
  </si>
  <si>
    <t>Gökhan Aşkar</t>
  </si>
  <si>
    <t>Yasin Kaçar</t>
  </si>
  <si>
    <t>Beyza Yılmaz</t>
  </si>
  <si>
    <t>Sedef Güngördü</t>
  </si>
  <si>
    <t>Buket Oduncu</t>
  </si>
  <si>
    <t>Murat Ergül</t>
  </si>
  <si>
    <t>Ömer F. Özyalçın</t>
  </si>
  <si>
    <t>Yasemin Bozkurt</t>
  </si>
  <si>
    <t>Sefa Erkuş</t>
  </si>
  <si>
    <t>Tuğçe Olcay</t>
  </si>
  <si>
    <t>Ali Rauf Karataş</t>
  </si>
  <si>
    <t>TOPLAM GÖREV</t>
  </si>
  <si>
    <t>KİŞİ BAŞI</t>
  </si>
  <si>
    <t>Onur Özer</t>
  </si>
  <si>
    <t>Mehmet A. Türkdoğan</t>
  </si>
  <si>
    <t>İbrahim F. Güven</t>
  </si>
  <si>
    <t>Yusuf Akay</t>
  </si>
  <si>
    <t>Okan Bağdatlıoğlu</t>
  </si>
  <si>
    <t>Erden Eren Erdem</t>
  </si>
  <si>
    <t>Özge Yavuz</t>
  </si>
  <si>
    <t>Mete Albayrak</t>
  </si>
  <si>
    <t>Nevzat Demiral</t>
  </si>
  <si>
    <t>Gülmisal Çelebi</t>
  </si>
  <si>
    <t>Emel Bedir</t>
  </si>
  <si>
    <t>01</t>
  </si>
  <si>
    <t>02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</si>
  <si>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</si>
  <si>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</si>
  <si>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</si>
  <si>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</si>
  <si>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</si>
  <si>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</si>
  <si>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</si>
  <si>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</si>
  <si>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</si>
  <si>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</si>
  <si>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</si>
  <si>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</si>
  <si>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</si>
  <si>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</si>
  <si>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</si>
  <si>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</si>
  <si>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</si>
  <si>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</si>
  <si>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</si>
  <si>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</si>
  <si>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</si>
  <si>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03</t>
  </si>
  <si>
    <t>GÖZETMEN1</t>
  </si>
  <si>
    <t>GÖZETMEN2</t>
  </si>
  <si>
    <t>VAR/YOK</t>
  </si>
  <si>
    <t>TALEP</t>
  </si>
  <si>
    <t>1. ve 2.</t>
  </si>
  <si>
    <t>ULS203</t>
  </si>
  <si>
    <t>Diplomatik Yabancı Dil I</t>
  </si>
  <si>
    <t>Öğr. Gör. Aykut Dalak</t>
  </si>
  <si>
    <t>60</t>
  </si>
  <si>
    <t>Öğr. Gör. Dr. Volkan Sancı</t>
  </si>
  <si>
    <t>36</t>
  </si>
  <si>
    <t>ULS307</t>
  </si>
  <si>
    <t>Diplomatik Yabancı Dil III</t>
  </si>
  <si>
    <t>72</t>
  </si>
  <si>
    <t>ULS403</t>
  </si>
  <si>
    <t>Diplomatik Yabancı Dil V</t>
  </si>
  <si>
    <t>31</t>
  </si>
  <si>
    <t>32</t>
  </si>
  <si>
    <t>ULS405</t>
  </si>
  <si>
    <t>Uluslararası Hukuk IV</t>
  </si>
  <si>
    <t>42</t>
  </si>
  <si>
    <t>ULU105</t>
  </si>
  <si>
    <t>Hukukun Temel Kavramları</t>
  </si>
  <si>
    <t>ULU201</t>
  </si>
  <si>
    <t>Siyasi Tarih I</t>
  </si>
  <si>
    <t>ULU202</t>
  </si>
  <si>
    <t>67</t>
  </si>
  <si>
    <t>KMY</t>
  </si>
  <si>
    <t>KMY209</t>
  </si>
  <si>
    <t>Genel Muhasebe I</t>
  </si>
  <si>
    <t>81/110</t>
  </si>
  <si>
    <t>29/110</t>
  </si>
  <si>
    <t>İKT305</t>
  </si>
  <si>
    <t>Para Teorisi ve Politikası I</t>
  </si>
  <si>
    <t>İKT101</t>
  </si>
  <si>
    <t>İktisada Giriş I</t>
  </si>
  <si>
    <t>İKT103</t>
  </si>
  <si>
    <t>İktisatçılar İçin Matematik I</t>
  </si>
  <si>
    <t>Doç. Dr. Hüseyin Karamelikli</t>
  </si>
  <si>
    <t>53/53</t>
  </si>
  <si>
    <t>İKT301</t>
  </si>
  <si>
    <t>Ekonometri I</t>
  </si>
  <si>
    <t>Doç. Dr. Erdoğan Öztürk</t>
  </si>
  <si>
    <t>İKT302</t>
  </si>
  <si>
    <t>35/35</t>
  </si>
  <si>
    <t>İKT401</t>
  </si>
  <si>
    <t>Uluslararası İktisat I</t>
  </si>
  <si>
    <t>Öğr. Üyesi Ali Konak</t>
  </si>
  <si>
    <t>İKT221</t>
  </si>
  <si>
    <t>26/26</t>
  </si>
  <si>
    <t>İKT201</t>
  </si>
  <si>
    <t>Mikro İktisat I</t>
  </si>
  <si>
    <t>İKT203</t>
  </si>
  <si>
    <t>Makro İktisat 1</t>
  </si>
  <si>
    <t>İKT204</t>
  </si>
  <si>
    <t>41/41</t>
  </si>
  <si>
    <t>İKT307</t>
  </si>
  <si>
    <t>Matematiksel İktisat</t>
  </si>
  <si>
    <t>İKT403</t>
  </si>
  <si>
    <t>Uygulamaları Ekonometri</t>
  </si>
  <si>
    <t>Veysi BaydarD</t>
  </si>
  <si>
    <t>Doç. Dr. Murat Yıldırım</t>
  </si>
  <si>
    <t>AİT181</t>
  </si>
  <si>
    <t>Atatürk İlkeleri ve İnkılap Tarihi I</t>
  </si>
  <si>
    <t>Öğr. Gör. Yunus Gök</t>
  </si>
  <si>
    <t>61/61</t>
  </si>
  <si>
    <t>Atatürk İlkeleri ve İnkılap Tarihi II</t>
  </si>
  <si>
    <t>Sosyal</t>
  </si>
  <si>
    <t>SHB101</t>
  </si>
  <si>
    <t>Sosyal Hizmet Tarihi</t>
  </si>
  <si>
    <t>Prof. Dr. Ali Fuat Ersoy</t>
  </si>
  <si>
    <t>38/38</t>
  </si>
  <si>
    <t>SHB201</t>
  </si>
  <si>
    <t>Sosyal Psikoloji</t>
  </si>
  <si>
    <t>20/20</t>
  </si>
  <si>
    <t>84/84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</si>
</sst>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name val="Calibri"/>
      <family val="2"/>
      <charset val="162"/>
    </font>
    <font>
      <sz val="11"/>
      <color rgb="FFFF0000"/>
      <name val="Calibri"/>
      <family val="2"/>
      <charset val="162"/>
      <scheme val="minor"/>
    </font>
    <font>
      <sz val="12"/>
      <color rgb="FFFF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/>
    <xf numFmtId="0" fontId="0" fillId="2" borderId="0" xfId="0" applyFill="1"/>
    <xf numFmtId="0" fontId="0" fillId="0" borderId="0" xfId="0"/>
    <xf numFmtId="0" fontId="0" fillId="0" borderId="1" xfId="0" applyNumberFormat="1" applyBorder="1"/>
    <xf numFmtId="0" fontId="0" fillId="0" borderId="0" xfId="0"/>
    <xf numFmtId="49" fontId="0" fillId="0" borderId="1" xfId="0" applyNumberFormat="1" applyBorder="1"/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5" fillId="4" borderId="1" xfId="1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6" borderId="1" xfId="1" applyFont="1" applyFill="1" applyBorder="1" applyAlignment="1">
      <alignment horizontal="left" vertical="center"/>
    </xf>
    <xf numFmtId="0" fontId="2" fillId="0" borderId="0" xfId="0" applyFont="1"/>
    <xf numFmtId="49" fontId="2" fillId="6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3" borderId="1" xfId="0" applyNumberFormat="1" applyFill="1" applyBorder="1"/>
    <xf numFmtId="0" fontId="0" fillId="0" borderId="0" xfId="0" applyFill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164" fontId="0" fillId="7" borderId="1" xfId="0" applyNumberFormat="1" applyFill="1" applyBorder="1" applyAlignment="1">
      <alignment horizontal="center"/>
    </xf>
    <xf numFmtId="20" fontId="0" fillId="7" borderId="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49" fontId="0" fillId="7" borderId="1" xfId="0" applyNumberFormat="1" applyFill="1" applyBorder="1"/>
    <xf numFmtId="20" fontId="0" fillId="7" borderId="0" xfId="0" applyNumberFormat="1" applyFill="1" applyBorder="1"/>
    <xf numFmtId="0" fontId="0" fillId="7" borderId="0" xfId="0" applyFill="1" applyBorder="1" applyAlignment="1">
      <alignment horizontal="center"/>
    </xf>
    <xf numFmtId="0" fontId="0" fillId="7" borderId="0" xfId="0" applyFill="1" applyBorder="1"/>
    <xf numFmtId="49" fontId="0" fillId="7" borderId="0" xfId="0" applyNumberFormat="1" applyFill="1" applyBorder="1"/>
    <xf numFmtId="20" fontId="0" fillId="7" borderId="1" xfId="0" applyNumberFormat="1" applyFill="1" applyBorder="1" applyAlignment="1">
      <alignment wrapText="1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wrapText="1"/>
    </xf>
    <xf numFmtId="49" fontId="0" fillId="7" borderId="1" xfId="0" applyNumberFormat="1" applyFill="1" applyBorder="1" applyAlignment="1">
      <alignment wrapText="1"/>
    </xf>
    <xf numFmtId="20" fontId="2" fillId="7" borderId="1" xfId="0" applyNumberFormat="1" applyFont="1" applyFill="1" applyBorder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49" fontId="2" fillId="7" borderId="1" xfId="0" applyNumberFormat="1" applyFont="1" applyFill="1" applyBorder="1"/>
    <xf numFmtId="0" fontId="2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wrapText="1"/>
    </xf>
    <xf numFmtId="49" fontId="2" fillId="7" borderId="1" xfId="0" applyNumberFormat="1" applyFont="1" applyFill="1" applyBorder="1" applyAlignment="1">
      <alignment wrapText="1"/>
    </xf>
    <xf numFmtId="16" fontId="0" fillId="7" borderId="1" xfId="0" applyNumberFormat="1" applyFill="1" applyBorder="1" applyAlignment="1">
      <alignment horizontal="center"/>
    </xf>
    <xf numFmtId="0" fontId="0" fillId="0" borderId="0" xfId="0" applyFill="1" applyBorder="1"/>
    <xf numFmtId="0" fontId="2" fillId="0" borderId="4" xfId="0" applyFont="1" applyBorder="1" applyAlignment="1">
      <alignment horizontal="center"/>
    </xf>
    <xf numFmtId="0" fontId="5" fillId="4" borderId="4" xfId="1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7" fillId="4" borderId="1" xfId="1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5" borderId="1" xfId="1" applyFont="1" applyFill="1" applyBorder="1" applyAlignment="1">
      <alignment horizontal="left" vertical="center"/>
    </xf>
    <xf numFmtId="49" fontId="6" fillId="5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30"/>
  <sheetViews>
    <sheetView tabSelected="1" topLeftCell="B1" zoomScale="85" zoomScaleNormal="85" workbookViewId="0">
      <selection activeCell="M1" sqref="M1"/>
    </sheetView>
  </sheetViews>
  <sheetFormatPr defaultRowHeight="14.4" x14ac:dyDescent="0.3"/>
  <cols>
    <col min="1" max="1" width="9.109375" hidden="1" customWidth="1"/>
    <col min="2" max="2" width="25.109375" style="5" bestFit="1" customWidth="1"/>
    <col min="3" max="3" width="11.5546875" bestFit="1" customWidth="1"/>
    <col min="4" max="4" width="5.6640625" bestFit="1" customWidth="1"/>
    <col min="5" max="5" width="9.5546875" bestFit="1" customWidth="1"/>
    <col min="6" max="6" width="9.44140625" customWidth="1"/>
    <col min="7" max="7" width="11.6640625" customWidth="1"/>
    <col min="8" max="8" width="5.5546875" customWidth="1"/>
    <col min="9" max="9" width="11.109375" bestFit="1" customWidth="1"/>
    <col min="10" max="10" width="44.88671875" customWidth="1"/>
    <col min="11" max="11" width="48.88671875" customWidth="1"/>
    <col min="12" max="12" width="15.44140625" style="7" bestFit="1" customWidth="1"/>
    <col min="14" max="14" width="14.109375" style="11" customWidth="1"/>
    <col min="15" max="15" width="12.33203125" style="11" customWidth="1"/>
    <col min="16" max="16" width="10.6640625" style="11" customWidth="1"/>
    <col min="17" max="17" width="9.109375" style="11"/>
  </cols>
  <sheetData>
    <row r="1" spans="1:27" s="9" customFormat="1" ht="15.6" x14ac:dyDescent="0.3">
      <c r="A1" s="11"/>
      <c r="B1" s="13"/>
      <c r="C1" s="13"/>
      <c r="D1" s="13"/>
      <c r="E1" s="13"/>
      <c r="F1" s="13"/>
      <c r="G1" s="13"/>
      <c r="H1" s="13"/>
      <c r="I1" s="13"/>
      <c r="J1" s="13"/>
      <c r="K1" s="14"/>
      <c r="L1" s="13"/>
      <c r="M1" s="13"/>
      <c r="N1" s="16" t="s">
        <v>71</v>
      </c>
      <c r="O1" s="16" t="s">
        <v>72</v>
      </c>
      <c r="P1" s="16" t="s">
        <v>73</v>
      </c>
      <c r="Q1" s="16" t="s">
        <v>74</v>
      </c>
      <c r="R1" s="55" t="s">
        <v>75</v>
      </c>
      <c r="S1" s="16" t="s">
        <v>76</v>
      </c>
      <c r="T1" s="17" t="s">
        <v>77</v>
      </c>
      <c r="U1" s="17" t="s">
        <v>78</v>
      </c>
      <c r="V1" s="17" t="s">
        <v>79</v>
      </c>
      <c r="W1" s="17" t="s">
        <v>80</v>
      </c>
      <c r="X1" s="17" t="s">
        <v>81</v>
      </c>
      <c r="Y1" s="17" t="s">
        <v>82</v>
      </c>
      <c r="Z1" s="11"/>
    </row>
    <row r="2" spans="1:27" s="9" customForma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5" t="s">
        <v>83</v>
      </c>
      <c r="L2" s="12"/>
      <c r="M2" s="11"/>
      <c r="N2" s="18" t="s">
        <v>96</v>
      </c>
      <c r="O2" s="18" t="s">
        <v>97</v>
      </c>
      <c r="P2" s="18" t="s">
        <v>119</v>
      </c>
      <c r="Q2" s="18" t="s">
        <v>98</v>
      </c>
      <c r="R2" s="56" t="s">
        <v>99</v>
      </c>
      <c r="S2" s="18" t="s">
        <v>100</v>
      </c>
      <c r="T2" s="19" t="s">
        <v>101</v>
      </c>
      <c r="U2" s="19" t="s">
        <v>102</v>
      </c>
      <c r="V2" s="19" t="s">
        <v>103</v>
      </c>
      <c r="W2" s="19" t="s">
        <v>104</v>
      </c>
      <c r="X2" s="19" t="s">
        <v>105</v>
      </c>
      <c r="Y2" s="19" t="s">
        <v>106</v>
      </c>
      <c r="Z2" s="11"/>
    </row>
    <row r="3" spans="1:27" s="9" customForma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5" t="s">
        <v>84</v>
      </c>
      <c r="L3" s="10"/>
      <c r="M3" s="11"/>
      <c r="N3" s="20">
        <f>COUNTIF(N8:O322,"01")</f>
        <v>0</v>
      </c>
      <c r="O3" s="20">
        <f>COUNTIF(N8:O322,"02")</f>
        <v>0</v>
      </c>
      <c r="P3" s="20">
        <f>COUNTIF(N8:O322,"03")</f>
        <v>0</v>
      </c>
      <c r="Q3" s="20">
        <f>COUNTIF(N8:O322,"05")</f>
        <v>0</v>
      </c>
      <c r="R3" s="57">
        <f>COUNTIF(N8:O322,"06")</f>
        <v>0</v>
      </c>
      <c r="S3" s="52">
        <f>COUNTIF(N8:O322,"07")</f>
        <v>0</v>
      </c>
      <c r="T3" s="20">
        <f>COUNTIF(N8:O322,"08")</f>
        <v>0</v>
      </c>
      <c r="U3" s="20">
        <f>COUNTIF(N8:O322,"09")</f>
        <v>0</v>
      </c>
      <c r="V3" s="20">
        <f>COUNTIF(N8:O322,"10")</f>
        <v>0</v>
      </c>
      <c r="W3" s="20">
        <f>COUNTIF(N8:O322,"11")</f>
        <v>0</v>
      </c>
      <c r="X3" s="20">
        <f>COUNTIF(N8:O322,"12")</f>
        <v>0</v>
      </c>
      <c r="Y3" s="20">
        <f>COUNTIF(N8:O322,"13")</f>
        <v>0</v>
      </c>
      <c r="Z3" s="11"/>
    </row>
    <row r="4" spans="1:27" s="9" customFormat="1" ht="15.6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6" t="s">
        <v>85</v>
      </c>
      <c r="O4" s="55" t="s">
        <v>86</v>
      </c>
      <c r="P4" s="55" t="s">
        <v>87</v>
      </c>
      <c r="Q4" s="16" t="s">
        <v>88</v>
      </c>
      <c r="R4" s="16" t="s">
        <v>89</v>
      </c>
      <c r="S4" s="53" t="s">
        <v>90</v>
      </c>
      <c r="T4" s="53" t="s">
        <v>91</v>
      </c>
      <c r="U4" s="17" t="s">
        <v>92</v>
      </c>
      <c r="V4" s="58" t="s">
        <v>93</v>
      </c>
      <c r="W4" s="17" t="s">
        <v>94</v>
      </c>
      <c r="X4" s="21" t="s">
        <v>95</v>
      </c>
      <c r="Y4" s="21" t="s">
        <v>180</v>
      </c>
      <c r="Z4" s="22"/>
      <c r="AA4" s="11"/>
    </row>
    <row r="5" spans="1:27" s="9" customForma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8" t="s">
        <v>107</v>
      </c>
      <c r="O5" s="56" t="s">
        <v>108</v>
      </c>
      <c r="P5" s="56" t="s">
        <v>109</v>
      </c>
      <c r="Q5" s="18" t="s">
        <v>110</v>
      </c>
      <c r="R5" s="18" t="s">
        <v>111</v>
      </c>
      <c r="S5" s="18" t="s">
        <v>112</v>
      </c>
      <c r="T5" s="18" t="s">
        <v>113</v>
      </c>
      <c r="U5" s="19" t="s">
        <v>114</v>
      </c>
      <c r="V5" s="59" t="s">
        <v>115</v>
      </c>
      <c r="W5" s="19" t="s">
        <v>116</v>
      </c>
      <c r="X5" s="23" t="s">
        <v>117</v>
      </c>
      <c r="Y5" s="23" t="s">
        <v>118</v>
      </c>
      <c r="Z5" s="22"/>
      <c r="AA5" s="11"/>
    </row>
    <row r="6" spans="1:27" s="9" customForma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54">
        <f>COUNTIF(N8:O322,"14")</f>
        <v>0</v>
      </c>
      <c r="O6" s="60">
        <f>COUNTIF(N8:O322,"15")</f>
        <v>0</v>
      </c>
      <c r="P6" s="60">
        <f>COUNTIF(N8:O322,"16")</f>
        <v>0</v>
      </c>
      <c r="Q6" s="20">
        <f>COUNTIF(N8:O322,"17")</f>
        <v>0</v>
      </c>
      <c r="R6" s="20">
        <f>COUNTIF(N8:O322,"18")</f>
        <v>0</v>
      </c>
      <c r="S6" s="20">
        <f>COUNTIF(N8:O322,"19")</f>
        <v>0</v>
      </c>
      <c r="T6" s="20">
        <f>COUNTIF(N8:O322,"20")</f>
        <v>0</v>
      </c>
      <c r="U6" s="20">
        <f>COUNTIF(N8:O322,"21")</f>
        <v>0</v>
      </c>
      <c r="V6" s="60">
        <f>COUNTIF(N8:O322,"22")</f>
        <v>0</v>
      </c>
      <c r="W6" s="20">
        <f>COUNTIF(N8:O322,"23")</f>
        <v>0</v>
      </c>
      <c r="X6" s="20">
        <f>COUNTIF(N8:O322,"24")</f>
        <v>0</v>
      </c>
      <c r="Y6" s="20">
        <f>COUNTIF(N8:O322,"25")</f>
        <v>0</v>
      </c>
      <c r="Z6" s="22"/>
      <c r="AA6" s="11"/>
    </row>
    <row r="7" spans="1:27" x14ac:dyDescent="0.3">
      <c r="B7" s="4" t="s">
        <v>0</v>
      </c>
      <c r="C7" s="2" t="s">
        <v>1</v>
      </c>
      <c r="D7" s="2" t="s">
        <v>2</v>
      </c>
      <c r="E7" s="2" t="s">
        <v>9</v>
      </c>
      <c r="F7" s="2" t="s">
        <v>10</v>
      </c>
      <c r="G7" s="1" t="s">
        <v>3</v>
      </c>
      <c r="H7" s="1" t="s">
        <v>4</v>
      </c>
      <c r="I7" s="1" t="s">
        <v>5</v>
      </c>
      <c r="J7" s="1" t="s">
        <v>6</v>
      </c>
      <c r="K7" s="1" t="s">
        <v>7</v>
      </c>
      <c r="L7" s="6" t="s">
        <v>8</v>
      </c>
      <c r="M7" s="25" t="s">
        <v>122</v>
      </c>
      <c r="N7" s="24" t="s">
        <v>120</v>
      </c>
      <c r="O7" s="24" t="s">
        <v>121</v>
      </c>
      <c r="P7" s="24" t="s">
        <v>123</v>
      </c>
    </row>
    <row r="8" spans="1:27" x14ac:dyDescent="0.3">
      <c r="A8">
        <v>1</v>
      </c>
      <c r="B8" s="30">
        <v>43668</v>
      </c>
      <c r="C8" s="31">
        <v>0.375</v>
      </c>
      <c r="D8" s="32">
        <v>301</v>
      </c>
      <c r="E8" s="32">
        <v>81</v>
      </c>
      <c r="F8" s="50" t="s">
        <v>124</v>
      </c>
      <c r="G8" s="33" t="s">
        <v>11</v>
      </c>
      <c r="H8" s="33">
        <v>2</v>
      </c>
      <c r="I8" s="33" t="s">
        <v>125</v>
      </c>
      <c r="J8" s="33" t="s">
        <v>126</v>
      </c>
      <c r="K8" s="33" t="s">
        <v>127</v>
      </c>
      <c r="L8" s="34" t="s">
        <v>128</v>
      </c>
      <c r="M8" s="27">
        <v>1</v>
      </c>
      <c r="N8" s="12"/>
      <c r="O8" s="12"/>
      <c r="P8" s="12"/>
      <c r="Q8"/>
    </row>
    <row r="9" spans="1:27" x14ac:dyDescent="0.3">
      <c r="A9" s="11">
        <v>2</v>
      </c>
      <c r="B9" s="30">
        <v>43668</v>
      </c>
      <c r="C9" s="39">
        <v>0.45833333333333331</v>
      </c>
      <c r="D9" s="40">
        <v>301</v>
      </c>
      <c r="E9" s="40">
        <v>81</v>
      </c>
      <c r="F9" s="40" t="s">
        <v>124</v>
      </c>
      <c r="G9" s="41" t="s">
        <v>11</v>
      </c>
      <c r="H9" s="41">
        <v>3</v>
      </c>
      <c r="I9" s="41" t="s">
        <v>131</v>
      </c>
      <c r="J9" s="41" t="s">
        <v>132</v>
      </c>
      <c r="K9" s="41" t="s">
        <v>127</v>
      </c>
      <c r="L9" s="42" t="s">
        <v>133</v>
      </c>
      <c r="M9" s="27">
        <v>1</v>
      </c>
      <c r="N9" s="12"/>
      <c r="O9" s="12"/>
      <c r="P9" s="12"/>
      <c r="Q9"/>
    </row>
    <row r="10" spans="1:27" x14ac:dyDescent="0.3">
      <c r="A10" s="11">
        <v>3</v>
      </c>
      <c r="B10" s="30">
        <v>43668</v>
      </c>
      <c r="C10" s="31">
        <v>0.54166666666666663</v>
      </c>
      <c r="D10" s="32">
        <v>301</v>
      </c>
      <c r="E10" s="32">
        <v>81</v>
      </c>
      <c r="F10" s="32" t="s">
        <v>124</v>
      </c>
      <c r="G10" s="33" t="s">
        <v>11</v>
      </c>
      <c r="H10" s="33">
        <v>4</v>
      </c>
      <c r="I10" s="33" t="s">
        <v>134</v>
      </c>
      <c r="J10" s="41" t="s">
        <v>135</v>
      </c>
      <c r="K10" s="33" t="s">
        <v>127</v>
      </c>
      <c r="L10" s="34" t="s">
        <v>136</v>
      </c>
      <c r="M10" s="27">
        <v>1</v>
      </c>
      <c r="N10" s="12"/>
      <c r="O10" s="12"/>
      <c r="P10" s="12"/>
      <c r="Q10"/>
    </row>
    <row r="11" spans="1:27" x14ac:dyDescent="0.3">
      <c r="A11" s="11">
        <v>4</v>
      </c>
      <c r="B11" s="30">
        <v>43668</v>
      </c>
      <c r="C11" s="43">
        <v>0.58333333333333337</v>
      </c>
      <c r="D11" s="40">
        <v>301</v>
      </c>
      <c r="E11" s="40">
        <v>81</v>
      </c>
      <c r="F11" s="40" t="s">
        <v>124</v>
      </c>
      <c r="G11" s="41" t="s">
        <v>70</v>
      </c>
      <c r="H11" s="41">
        <v>3</v>
      </c>
      <c r="I11" s="41" t="s">
        <v>152</v>
      </c>
      <c r="J11" s="41" t="s">
        <v>153</v>
      </c>
      <c r="K11" s="41" t="s">
        <v>55</v>
      </c>
      <c r="L11" s="42" t="s">
        <v>195</v>
      </c>
      <c r="M11" s="51">
        <v>1</v>
      </c>
      <c r="N11" s="12"/>
      <c r="O11" s="12"/>
      <c r="P11" s="12"/>
      <c r="Q11"/>
    </row>
    <row r="12" spans="1:27" x14ac:dyDescent="0.3">
      <c r="A12" s="11">
        <v>5</v>
      </c>
      <c r="B12" s="30">
        <v>43668</v>
      </c>
      <c r="C12" s="31">
        <v>0.625</v>
      </c>
      <c r="D12" s="32">
        <v>301</v>
      </c>
      <c r="E12" s="32">
        <v>81</v>
      </c>
      <c r="F12" s="32" t="s">
        <v>124</v>
      </c>
      <c r="G12" s="33" t="s">
        <v>11</v>
      </c>
      <c r="H12" s="33">
        <v>4</v>
      </c>
      <c r="I12" s="33" t="s">
        <v>37</v>
      </c>
      <c r="J12" s="33" t="s">
        <v>38</v>
      </c>
      <c r="K12" s="33" t="s">
        <v>127</v>
      </c>
      <c r="L12" s="34" t="s">
        <v>136</v>
      </c>
      <c r="M12" s="27">
        <v>1</v>
      </c>
      <c r="N12" s="12"/>
      <c r="O12" s="12"/>
      <c r="P12" s="12"/>
      <c r="Q12"/>
    </row>
    <row r="13" spans="1:27" x14ac:dyDescent="0.3">
      <c r="A13" s="11">
        <v>6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6"/>
      <c r="M13" s="3"/>
      <c r="N13" s="26"/>
      <c r="O13" s="26"/>
      <c r="P13" s="26"/>
      <c r="Q13"/>
    </row>
    <row r="14" spans="1:27" x14ac:dyDescent="0.3">
      <c r="A14" s="11">
        <v>7</v>
      </c>
      <c r="B14" s="30">
        <v>43669</v>
      </c>
      <c r="C14" s="31">
        <v>0.375</v>
      </c>
      <c r="D14" s="32">
        <v>301</v>
      </c>
      <c r="E14" s="32">
        <v>81</v>
      </c>
      <c r="F14" s="32" t="s">
        <v>124</v>
      </c>
      <c r="G14" s="33" t="s">
        <v>70</v>
      </c>
      <c r="H14" s="33">
        <v>3</v>
      </c>
      <c r="I14" s="33" t="s">
        <v>160</v>
      </c>
      <c r="J14" s="33" t="s">
        <v>161</v>
      </c>
      <c r="K14" s="33" t="s">
        <v>162</v>
      </c>
      <c r="L14" s="34" t="s">
        <v>25</v>
      </c>
      <c r="M14" s="51">
        <v>1</v>
      </c>
      <c r="N14" s="12"/>
      <c r="O14" s="12"/>
      <c r="P14" s="12"/>
      <c r="Q14"/>
    </row>
    <row r="15" spans="1:27" x14ac:dyDescent="0.3">
      <c r="A15" s="11">
        <v>8</v>
      </c>
      <c r="B15" s="30">
        <v>43669</v>
      </c>
      <c r="C15" s="31">
        <v>0.45833333333333331</v>
      </c>
      <c r="D15" s="32">
        <v>301</v>
      </c>
      <c r="E15" s="32">
        <v>81</v>
      </c>
      <c r="F15" s="32" t="s">
        <v>124</v>
      </c>
      <c r="G15" s="33" t="s">
        <v>70</v>
      </c>
      <c r="H15" s="33">
        <v>1</v>
      </c>
      <c r="I15" s="33" t="s">
        <v>156</v>
      </c>
      <c r="J15" s="33" t="s">
        <v>157</v>
      </c>
      <c r="K15" s="33" t="s">
        <v>158</v>
      </c>
      <c r="L15" s="34" t="s">
        <v>159</v>
      </c>
      <c r="M15" s="51">
        <v>1</v>
      </c>
      <c r="N15" s="12"/>
      <c r="O15" s="12"/>
      <c r="P15" s="12"/>
      <c r="Q15"/>
    </row>
    <row r="16" spans="1:27" x14ac:dyDescent="0.3">
      <c r="A16" s="11">
        <v>9</v>
      </c>
      <c r="B16" s="30">
        <v>43669</v>
      </c>
      <c r="C16" s="31">
        <v>0.5</v>
      </c>
      <c r="D16" s="32">
        <v>301</v>
      </c>
      <c r="E16" s="32">
        <v>81</v>
      </c>
      <c r="F16" s="32" t="s">
        <v>124</v>
      </c>
      <c r="G16" s="33" t="s">
        <v>11</v>
      </c>
      <c r="H16" s="33">
        <v>1</v>
      </c>
      <c r="I16" s="33" t="s">
        <v>22</v>
      </c>
      <c r="J16" s="33" t="s">
        <v>23</v>
      </c>
      <c r="K16" s="33" t="s">
        <v>24</v>
      </c>
      <c r="L16" s="34" t="s">
        <v>117</v>
      </c>
      <c r="M16" s="27">
        <v>1</v>
      </c>
      <c r="N16" s="12"/>
      <c r="O16" s="12"/>
      <c r="P16" s="12"/>
      <c r="Q16"/>
    </row>
    <row r="17" spans="1:17" x14ac:dyDescent="0.3">
      <c r="A17" s="11">
        <v>10</v>
      </c>
      <c r="B17" s="30">
        <v>43669</v>
      </c>
      <c r="C17" s="43">
        <v>0.58333333333333337</v>
      </c>
      <c r="D17" s="47">
        <v>301</v>
      </c>
      <c r="E17" s="47">
        <v>81</v>
      </c>
      <c r="F17" s="32" t="s">
        <v>124</v>
      </c>
      <c r="G17" s="48" t="s">
        <v>70</v>
      </c>
      <c r="H17" s="48">
        <v>3</v>
      </c>
      <c r="I17" s="48" t="s">
        <v>163</v>
      </c>
      <c r="J17" s="48" t="s">
        <v>50</v>
      </c>
      <c r="K17" s="48" t="s">
        <v>162</v>
      </c>
      <c r="L17" s="49" t="s">
        <v>164</v>
      </c>
      <c r="M17" s="51">
        <v>1</v>
      </c>
      <c r="N17" s="12"/>
      <c r="O17" s="12"/>
      <c r="P17" s="12"/>
      <c r="Q17"/>
    </row>
    <row r="18" spans="1:17" x14ac:dyDescent="0.3">
      <c r="A18" s="11">
        <v>11</v>
      </c>
      <c r="B18" s="30">
        <v>43669</v>
      </c>
      <c r="C18" s="31">
        <v>0.625</v>
      </c>
      <c r="D18" s="32">
        <v>301</v>
      </c>
      <c r="E18" s="32">
        <v>81</v>
      </c>
      <c r="F18" s="32" t="s">
        <v>124</v>
      </c>
      <c r="G18" s="33" t="s">
        <v>11</v>
      </c>
      <c r="H18" s="33">
        <v>2</v>
      </c>
      <c r="I18" s="33" t="s">
        <v>15</v>
      </c>
      <c r="J18" s="33" t="s">
        <v>16</v>
      </c>
      <c r="K18" s="33" t="s">
        <v>24</v>
      </c>
      <c r="L18" s="34" t="s">
        <v>128</v>
      </c>
      <c r="M18" s="51">
        <v>1</v>
      </c>
      <c r="N18" s="12"/>
      <c r="O18" s="12"/>
      <c r="P18" s="12"/>
      <c r="Q18"/>
    </row>
    <row r="19" spans="1:17" x14ac:dyDescent="0.3">
      <c r="A19" s="11">
        <v>12</v>
      </c>
      <c r="B19" s="30">
        <v>43669</v>
      </c>
      <c r="C19" s="31">
        <v>0.66666666666666663</v>
      </c>
      <c r="D19" s="32">
        <v>301</v>
      </c>
      <c r="E19" s="32">
        <v>81</v>
      </c>
      <c r="F19" s="32" t="s">
        <v>124</v>
      </c>
      <c r="G19" s="33" t="s">
        <v>70</v>
      </c>
      <c r="H19" s="33">
        <v>1</v>
      </c>
      <c r="I19" s="33" t="s">
        <v>154</v>
      </c>
      <c r="J19" s="33" t="s">
        <v>155</v>
      </c>
      <c r="K19" s="33" t="s">
        <v>57</v>
      </c>
      <c r="L19" s="34" t="s">
        <v>47</v>
      </c>
      <c r="M19" s="27">
        <v>1</v>
      </c>
      <c r="N19" s="12"/>
      <c r="O19" s="12"/>
      <c r="P19" s="12"/>
      <c r="Q19"/>
    </row>
    <row r="20" spans="1:17" x14ac:dyDescent="0.3">
      <c r="A20" s="11">
        <v>13</v>
      </c>
      <c r="B20" s="30">
        <v>43669</v>
      </c>
      <c r="C20" s="31">
        <v>0.66666666666666663</v>
      </c>
      <c r="D20" s="32">
        <v>307</v>
      </c>
      <c r="E20" s="32">
        <v>81</v>
      </c>
      <c r="F20" s="32" t="s">
        <v>124</v>
      </c>
      <c r="G20" s="33" t="s">
        <v>70</v>
      </c>
      <c r="H20" s="33">
        <v>1</v>
      </c>
      <c r="I20" s="33" t="s">
        <v>154</v>
      </c>
      <c r="J20" s="33" t="s">
        <v>155</v>
      </c>
      <c r="K20" s="33" t="s">
        <v>57</v>
      </c>
      <c r="L20" s="34" t="s">
        <v>48</v>
      </c>
      <c r="M20" s="27">
        <v>1</v>
      </c>
      <c r="N20" s="12"/>
      <c r="O20" s="12"/>
      <c r="P20" s="12"/>
      <c r="Q20"/>
    </row>
    <row r="21" spans="1:17" x14ac:dyDescent="0.3">
      <c r="A21" s="11">
        <v>14</v>
      </c>
      <c r="B21" s="30">
        <v>43669</v>
      </c>
      <c r="C21" s="35">
        <v>0.75</v>
      </c>
      <c r="D21" s="36">
        <v>301</v>
      </c>
      <c r="E21" s="36">
        <v>81</v>
      </c>
      <c r="F21" s="36" t="s">
        <v>124</v>
      </c>
      <c r="G21" s="37" t="s">
        <v>70</v>
      </c>
      <c r="H21" s="37">
        <v>4</v>
      </c>
      <c r="I21" s="37" t="s">
        <v>165</v>
      </c>
      <c r="J21" s="37" t="s">
        <v>166</v>
      </c>
      <c r="K21" s="37" t="s">
        <v>57</v>
      </c>
      <c r="L21" s="38" t="s">
        <v>66</v>
      </c>
      <c r="M21" s="27">
        <v>1</v>
      </c>
      <c r="N21" s="12"/>
      <c r="O21" s="12"/>
      <c r="P21" s="12"/>
      <c r="Q21"/>
    </row>
    <row r="22" spans="1:17" x14ac:dyDescent="0.3">
      <c r="A22" s="11">
        <v>15</v>
      </c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6"/>
      <c r="M22" s="3"/>
      <c r="N22" s="26"/>
      <c r="O22" s="26"/>
      <c r="P22" s="26"/>
      <c r="Q22"/>
    </row>
    <row r="23" spans="1:17" x14ac:dyDescent="0.3">
      <c r="A23" s="11">
        <v>17</v>
      </c>
      <c r="B23" s="30">
        <v>43670</v>
      </c>
      <c r="C23" s="31">
        <v>0.41666666666666669</v>
      </c>
      <c r="D23" s="32">
        <v>301</v>
      </c>
      <c r="E23" s="32">
        <v>81</v>
      </c>
      <c r="F23" s="32" t="s">
        <v>124</v>
      </c>
      <c r="G23" s="33" t="s">
        <v>70</v>
      </c>
      <c r="H23" s="33">
        <v>4</v>
      </c>
      <c r="I23" s="33" t="s">
        <v>64</v>
      </c>
      <c r="J23" s="33" t="s">
        <v>67</v>
      </c>
      <c r="K23" s="33" t="s">
        <v>57</v>
      </c>
      <c r="L23" s="34" t="s">
        <v>17</v>
      </c>
      <c r="M23" s="51">
        <v>1</v>
      </c>
      <c r="N23" s="12"/>
      <c r="O23" s="12"/>
      <c r="P23" s="12"/>
      <c r="Q23"/>
    </row>
    <row r="24" spans="1:17" x14ac:dyDescent="0.3">
      <c r="A24" s="11">
        <v>18</v>
      </c>
      <c r="B24" s="30">
        <v>43670</v>
      </c>
      <c r="C24" s="31">
        <v>0.41666666666666669</v>
      </c>
      <c r="D24" s="44">
        <v>307</v>
      </c>
      <c r="E24" s="44">
        <v>81</v>
      </c>
      <c r="F24" s="32" t="s">
        <v>124</v>
      </c>
      <c r="G24" s="33" t="s">
        <v>70</v>
      </c>
      <c r="H24" s="33">
        <v>4</v>
      </c>
      <c r="I24" s="33" t="s">
        <v>64</v>
      </c>
      <c r="J24" s="33" t="s">
        <v>67</v>
      </c>
      <c r="K24" s="33" t="s">
        <v>57</v>
      </c>
      <c r="L24" s="34" t="s">
        <v>18</v>
      </c>
      <c r="M24" s="51">
        <v>1</v>
      </c>
      <c r="N24" s="12"/>
      <c r="O24" s="12"/>
      <c r="P24" s="12"/>
      <c r="Q24"/>
    </row>
    <row r="25" spans="1:17" x14ac:dyDescent="0.3">
      <c r="A25" s="11">
        <v>19</v>
      </c>
      <c r="B25" s="30">
        <v>43670</v>
      </c>
      <c r="C25" s="31">
        <v>0.45833333333333331</v>
      </c>
      <c r="D25" s="32">
        <v>301</v>
      </c>
      <c r="E25" s="32">
        <v>81</v>
      </c>
      <c r="F25" s="32" t="s">
        <v>124</v>
      </c>
      <c r="G25" s="33" t="s">
        <v>11</v>
      </c>
      <c r="H25" s="33">
        <v>2</v>
      </c>
      <c r="I25" s="33" t="s">
        <v>30</v>
      </c>
      <c r="J25" s="33" t="s">
        <v>31</v>
      </c>
      <c r="K25" s="33" t="s">
        <v>129</v>
      </c>
      <c r="L25" s="34" t="s">
        <v>130</v>
      </c>
      <c r="M25" s="27">
        <v>1</v>
      </c>
      <c r="N25" s="12"/>
      <c r="O25" s="12"/>
      <c r="P25" s="12"/>
      <c r="Q25"/>
    </row>
    <row r="26" spans="1:17" x14ac:dyDescent="0.3">
      <c r="A26" s="11">
        <v>20</v>
      </c>
      <c r="B26" s="30">
        <v>43670</v>
      </c>
      <c r="C26" s="31">
        <v>0.5</v>
      </c>
      <c r="D26" s="32">
        <v>301</v>
      </c>
      <c r="E26" s="32">
        <v>81</v>
      </c>
      <c r="F26" s="32" t="s">
        <v>124</v>
      </c>
      <c r="G26" s="33" t="s">
        <v>70</v>
      </c>
      <c r="H26" s="33">
        <v>1</v>
      </c>
      <c r="I26" s="33" t="s">
        <v>64</v>
      </c>
      <c r="J26" s="33" t="s">
        <v>65</v>
      </c>
      <c r="K26" s="33" t="s">
        <v>158</v>
      </c>
      <c r="L26" s="34" t="s">
        <v>33</v>
      </c>
      <c r="M26" s="27">
        <v>1</v>
      </c>
      <c r="N26" s="12"/>
      <c r="O26" s="12"/>
      <c r="P26" s="12"/>
      <c r="Q26"/>
    </row>
    <row r="27" spans="1:17" x14ac:dyDescent="0.3">
      <c r="A27" s="11">
        <v>21</v>
      </c>
      <c r="B27" s="30">
        <v>43670</v>
      </c>
      <c r="C27" s="31">
        <v>0.5</v>
      </c>
      <c r="D27" s="32">
        <v>308</v>
      </c>
      <c r="E27" s="32">
        <v>72</v>
      </c>
      <c r="F27" s="32" t="s">
        <v>124</v>
      </c>
      <c r="G27" s="33" t="s">
        <v>70</v>
      </c>
      <c r="H27" s="33">
        <v>1</v>
      </c>
      <c r="I27" s="33" t="s">
        <v>64</v>
      </c>
      <c r="J27" s="33" t="s">
        <v>65</v>
      </c>
      <c r="K27" s="33" t="s">
        <v>158</v>
      </c>
      <c r="L27" s="34" t="s">
        <v>34</v>
      </c>
      <c r="M27" s="27">
        <v>1</v>
      </c>
      <c r="N27" s="12"/>
      <c r="O27" s="12"/>
      <c r="P27" s="12"/>
      <c r="Q27"/>
    </row>
    <row r="28" spans="1:17" x14ac:dyDescent="0.3">
      <c r="A28" s="11">
        <v>22</v>
      </c>
      <c r="B28" s="30">
        <v>43670</v>
      </c>
      <c r="C28" s="31">
        <v>0.54166666666666663</v>
      </c>
      <c r="D28" s="32">
        <v>301</v>
      </c>
      <c r="E28" s="32">
        <v>81</v>
      </c>
      <c r="F28" s="32" t="s">
        <v>124</v>
      </c>
      <c r="G28" s="33" t="s">
        <v>11</v>
      </c>
      <c r="H28" s="33">
        <v>4</v>
      </c>
      <c r="I28" s="33" t="s">
        <v>138</v>
      </c>
      <c r="J28" s="33" t="s">
        <v>139</v>
      </c>
      <c r="K28" s="33" t="s">
        <v>24</v>
      </c>
      <c r="L28" s="34" t="s">
        <v>140</v>
      </c>
      <c r="M28" s="51">
        <v>1</v>
      </c>
      <c r="N28" s="12"/>
      <c r="O28" s="12"/>
      <c r="P28" s="12"/>
      <c r="Q28"/>
    </row>
    <row r="29" spans="1:17" x14ac:dyDescent="0.3">
      <c r="A29" s="11">
        <v>23</v>
      </c>
      <c r="B29" s="30">
        <v>43670</v>
      </c>
      <c r="C29" s="31">
        <v>0.58333333333333337</v>
      </c>
      <c r="D29" s="32">
        <v>301</v>
      </c>
      <c r="E29" s="32">
        <v>81</v>
      </c>
      <c r="F29" s="32" t="s">
        <v>124</v>
      </c>
      <c r="G29" s="33" t="s">
        <v>70</v>
      </c>
      <c r="H29" s="33">
        <v>4</v>
      </c>
      <c r="I29" s="33" t="s">
        <v>56</v>
      </c>
      <c r="J29" s="33" t="s">
        <v>49</v>
      </c>
      <c r="K29" s="33" t="s">
        <v>167</v>
      </c>
      <c r="L29" s="34" t="s">
        <v>35</v>
      </c>
      <c r="M29" s="51">
        <v>1</v>
      </c>
      <c r="N29" s="12"/>
      <c r="O29" s="12"/>
      <c r="P29" s="12"/>
      <c r="Q29"/>
    </row>
    <row r="30" spans="1:17" s="11" customFormat="1" x14ac:dyDescent="0.3">
      <c r="A30" s="11">
        <v>24</v>
      </c>
      <c r="B30" s="30">
        <v>43670</v>
      </c>
      <c r="C30" s="31">
        <v>0.625</v>
      </c>
      <c r="D30" s="32">
        <v>301</v>
      </c>
      <c r="E30" s="32">
        <v>81</v>
      </c>
      <c r="F30" s="32" t="s">
        <v>124</v>
      </c>
      <c r="G30" s="33" t="s">
        <v>147</v>
      </c>
      <c r="H30" s="33">
        <v>2</v>
      </c>
      <c r="I30" s="33" t="s">
        <v>148</v>
      </c>
      <c r="J30" s="33" t="s">
        <v>149</v>
      </c>
      <c r="K30" s="33" t="s">
        <v>181</v>
      </c>
      <c r="L30" s="34" t="s">
        <v>39</v>
      </c>
      <c r="M30" s="51">
        <v>1</v>
      </c>
      <c r="N30" s="12"/>
      <c r="O30" s="12"/>
      <c r="P30" s="12"/>
    </row>
    <row r="31" spans="1:17" ht="16.5" customHeight="1" x14ac:dyDescent="0.3">
      <c r="A31" s="11">
        <v>25</v>
      </c>
      <c r="B31" s="30">
        <v>43670</v>
      </c>
      <c r="C31" s="31">
        <v>0.625</v>
      </c>
      <c r="D31" s="32">
        <v>308</v>
      </c>
      <c r="E31" s="32">
        <v>72</v>
      </c>
      <c r="F31" s="32" t="s">
        <v>124</v>
      </c>
      <c r="G31" s="33" t="s">
        <v>147</v>
      </c>
      <c r="H31" s="33">
        <v>2</v>
      </c>
      <c r="I31" s="33" t="s">
        <v>148</v>
      </c>
      <c r="J31" s="33" t="s">
        <v>149</v>
      </c>
      <c r="K31" s="33" t="s">
        <v>181</v>
      </c>
      <c r="L31" s="34" t="s">
        <v>40</v>
      </c>
      <c r="M31" s="27">
        <v>1</v>
      </c>
      <c r="N31" s="12"/>
      <c r="O31" s="12"/>
      <c r="P31" s="12"/>
      <c r="Q31"/>
    </row>
    <row r="32" spans="1:17" x14ac:dyDescent="0.3">
      <c r="A32" s="11">
        <v>26</v>
      </c>
      <c r="B32" s="30">
        <v>43670</v>
      </c>
      <c r="C32" s="31">
        <v>0.66666666666666663</v>
      </c>
      <c r="D32" s="32">
        <v>301</v>
      </c>
      <c r="E32" s="32">
        <v>81</v>
      </c>
      <c r="F32" s="32" t="s">
        <v>124</v>
      </c>
      <c r="G32" s="33" t="s">
        <v>70</v>
      </c>
      <c r="H32" s="33">
        <v>1</v>
      </c>
      <c r="I32" s="33" t="s">
        <v>59</v>
      </c>
      <c r="J32" s="33" t="s">
        <v>26</v>
      </c>
      <c r="K32" s="33" t="s">
        <v>57</v>
      </c>
      <c r="L32" s="34" t="s">
        <v>41</v>
      </c>
      <c r="M32" s="27">
        <v>1</v>
      </c>
      <c r="N32" s="12"/>
      <c r="O32" s="12"/>
      <c r="P32" s="12"/>
      <c r="Q32"/>
    </row>
    <row r="33" spans="1:17" x14ac:dyDescent="0.3">
      <c r="A33" s="11">
        <v>27</v>
      </c>
      <c r="B33" s="30">
        <v>43670</v>
      </c>
      <c r="C33" s="31">
        <v>0.66666666666666663</v>
      </c>
      <c r="D33" s="32">
        <v>307</v>
      </c>
      <c r="E33" s="32">
        <v>81</v>
      </c>
      <c r="F33" s="32" t="s">
        <v>124</v>
      </c>
      <c r="G33" s="33" t="s">
        <v>70</v>
      </c>
      <c r="H33" s="33">
        <v>1</v>
      </c>
      <c r="I33" s="33" t="s">
        <v>59</v>
      </c>
      <c r="J33" s="33" t="s">
        <v>26</v>
      </c>
      <c r="K33" s="33" t="s">
        <v>57</v>
      </c>
      <c r="L33" s="34" t="s">
        <v>42</v>
      </c>
      <c r="M33" s="27">
        <v>1</v>
      </c>
      <c r="N33" s="12"/>
      <c r="O33" s="12"/>
      <c r="P33" s="12"/>
      <c r="Q33"/>
    </row>
    <row r="34" spans="1:17" s="11" customFormat="1" x14ac:dyDescent="0.3">
      <c r="A34" s="11">
        <v>28</v>
      </c>
      <c r="B34" s="30">
        <v>43670</v>
      </c>
      <c r="C34" s="31">
        <v>0.70833333333333337</v>
      </c>
      <c r="D34" s="32">
        <v>301</v>
      </c>
      <c r="E34" s="32">
        <v>81</v>
      </c>
      <c r="F34" s="32" t="s">
        <v>124</v>
      </c>
      <c r="G34" s="33" t="s">
        <v>187</v>
      </c>
      <c r="H34" s="33">
        <v>1</v>
      </c>
      <c r="I34" s="33" t="s">
        <v>188</v>
      </c>
      <c r="J34" s="33" t="s">
        <v>189</v>
      </c>
      <c r="K34" s="33" t="s">
        <v>190</v>
      </c>
      <c r="L34" s="34" t="s">
        <v>191</v>
      </c>
      <c r="M34" s="27">
        <v>1</v>
      </c>
      <c r="N34" s="12"/>
      <c r="O34" s="12"/>
      <c r="P34" s="12"/>
    </row>
    <row r="35" spans="1:17" x14ac:dyDescent="0.3">
      <c r="A35" s="11">
        <v>29</v>
      </c>
      <c r="B35" s="30">
        <v>43670</v>
      </c>
      <c r="C35" s="31">
        <v>0.75</v>
      </c>
      <c r="D35" s="32">
        <v>301</v>
      </c>
      <c r="E35" s="32">
        <v>81</v>
      </c>
      <c r="F35" s="32" t="s">
        <v>124</v>
      </c>
      <c r="G35" s="33" t="s">
        <v>70</v>
      </c>
      <c r="H35" s="33">
        <v>2</v>
      </c>
      <c r="I35" s="33" t="s">
        <v>168</v>
      </c>
      <c r="J35" s="33" t="s">
        <v>45</v>
      </c>
      <c r="K35" s="33" t="s">
        <v>158</v>
      </c>
      <c r="L35" s="34" t="s">
        <v>169</v>
      </c>
      <c r="M35" s="51">
        <v>1</v>
      </c>
      <c r="N35" s="12"/>
      <c r="O35" s="12"/>
      <c r="P35" s="12"/>
      <c r="Q35"/>
    </row>
    <row r="36" spans="1:17" x14ac:dyDescent="0.3">
      <c r="A36" s="11">
        <v>30</v>
      </c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6"/>
      <c r="M36" s="3"/>
      <c r="N36" s="26"/>
      <c r="O36" s="26"/>
      <c r="P36" s="26"/>
      <c r="Q36"/>
    </row>
    <row r="37" spans="1:17" x14ac:dyDescent="0.3">
      <c r="A37" s="11">
        <v>31</v>
      </c>
      <c r="B37" s="30">
        <v>43671</v>
      </c>
      <c r="C37" s="31">
        <v>0.375</v>
      </c>
      <c r="D37" s="32">
        <v>301</v>
      </c>
      <c r="E37" s="32">
        <v>81</v>
      </c>
      <c r="F37" s="32" t="s">
        <v>124</v>
      </c>
      <c r="G37" s="33" t="s">
        <v>11</v>
      </c>
      <c r="H37" s="33">
        <v>2</v>
      </c>
      <c r="I37" s="33" t="s">
        <v>145</v>
      </c>
      <c r="J37" s="33" t="s">
        <v>43</v>
      </c>
      <c r="K37" s="33" t="s">
        <v>21</v>
      </c>
      <c r="L37" s="34" t="s">
        <v>146</v>
      </c>
      <c r="M37" s="51">
        <v>1</v>
      </c>
      <c r="N37" s="12"/>
      <c r="O37" s="12"/>
      <c r="P37" s="12"/>
      <c r="Q37"/>
    </row>
    <row r="38" spans="1:17" s="11" customFormat="1" x14ac:dyDescent="0.3">
      <c r="A38" s="11">
        <v>32</v>
      </c>
      <c r="B38" s="30">
        <v>43671</v>
      </c>
      <c r="C38" s="31">
        <v>0.41666666666666669</v>
      </c>
      <c r="D38" s="32">
        <v>301</v>
      </c>
      <c r="E38" s="32">
        <v>81</v>
      </c>
      <c r="F38" s="32" t="s">
        <v>124</v>
      </c>
      <c r="G38" s="33" t="s">
        <v>187</v>
      </c>
      <c r="H38" s="33">
        <v>2</v>
      </c>
      <c r="I38" s="33" t="s">
        <v>192</v>
      </c>
      <c r="J38" s="33" t="s">
        <v>193</v>
      </c>
      <c r="K38" s="33" t="s">
        <v>190</v>
      </c>
      <c r="L38" s="34" t="s">
        <v>194</v>
      </c>
      <c r="M38" s="51">
        <v>1</v>
      </c>
      <c r="N38" s="12"/>
      <c r="O38" s="12"/>
      <c r="P38" s="12"/>
    </row>
    <row r="39" spans="1:17" x14ac:dyDescent="0.3">
      <c r="A39" s="11">
        <v>33</v>
      </c>
      <c r="B39" s="30">
        <v>43671</v>
      </c>
      <c r="C39" s="31">
        <v>0.45833333333333331</v>
      </c>
      <c r="D39" s="32">
        <v>301</v>
      </c>
      <c r="E39" s="32">
        <v>81</v>
      </c>
      <c r="F39" s="32" t="s">
        <v>124</v>
      </c>
      <c r="G39" s="33" t="s">
        <v>70</v>
      </c>
      <c r="H39" s="33">
        <v>2</v>
      </c>
      <c r="I39" s="33" t="s">
        <v>170</v>
      </c>
      <c r="J39" s="33" t="s">
        <v>171</v>
      </c>
      <c r="K39" s="33" t="s">
        <v>167</v>
      </c>
      <c r="L39" s="34" t="s">
        <v>35</v>
      </c>
      <c r="M39" s="27">
        <v>1</v>
      </c>
      <c r="N39" s="12"/>
      <c r="O39" s="12"/>
      <c r="P39" s="12"/>
      <c r="Q39"/>
    </row>
    <row r="40" spans="1:17" s="11" customFormat="1" x14ac:dyDescent="0.3">
      <c r="A40" s="11">
        <v>34</v>
      </c>
      <c r="B40" s="30">
        <v>43671</v>
      </c>
      <c r="C40" s="31">
        <v>0.5</v>
      </c>
      <c r="D40" s="32">
        <v>301</v>
      </c>
      <c r="E40" s="32">
        <v>81</v>
      </c>
      <c r="F40" s="44" t="s">
        <v>124</v>
      </c>
      <c r="G40" s="45" t="s">
        <v>11</v>
      </c>
      <c r="H40" s="45">
        <v>1</v>
      </c>
      <c r="I40" s="33" t="s">
        <v>141</v>
      </c>
      <c r="J40" s="33" t="s">
        <v>142</v>
      </c>
      <c r="K40" s="33" t="s">
        <v>32</v>
      </c>
      <c r="L40" s="46" t="s">
        <v>137</v>
      </c>
      <c r="M40" s="27">
        <v>1</v>
      </c>
      <c r="N40" s="12"/>
      <c r="O40" s="12"/>
      <c r="P40" s="12"/>
    </row>
    <row r="41" spans="1:17" x14ac:dyDescent="0.3">
      <c r="A41" s="11">
        <v>35</v>
      </c>
      <c r="B41" s="30">
        <v>43671</v>
      </c>
      <c r="C41" s="31">
        <v>0.54166666666666663</v>
      </c>
      <c r="D41" s="32">
        <v>301</v>
      </c>
      <c r="E41" s="32">
        <v>81</v>
      </c>
      <c r="F41" s="32" t="s">
        <v>124</v>
      </c>
      <c r="G41" s="33" t="s">
        <v>70</v>
      </c>
      <c r="H41" s="33">
        <v>2</v>
      </c>
      <c r="I41" s="33" t="s">
        <v>172</v>
      </c>
      <c r="J41" s="33" t="s">
        <v>173</v>
      </c>
      <c r="K41" s="33" t="s">
        <v>167</v>
      </c>
      <c r="L41" s="34" t="s">
        <v>14</v>
      </c>
      <c r="M41" s="27">
        <v>1</v>
      </c>
      <c r="N41" s="12"/>
      <c r="O41" s="12"/>
      <c r="P41" s="12"/>
      <c r="Q41"/>
    </row>
    <row r="42" spans="1:17" x14ac:dyDescent="0.3">
      <c r="A42" s="11">
        <v>36</v>
      </c>
      <c r="B42" s="30">
        <v>43671</v>
      </c>
      <c r="C42" s="31">
        <v>0.58333333333333337</v>
      </c>
      <c r="D42" s="32">
        <v>301</v>
      </c>
      <c r="E42" s="32">
        <v>81</v>
      </c>
      <c r="F42" s="32" t="s">
        <v>124</v>
      </c>
      <c r="G42" s="33" t="s">
        <v>11</v>
      </c>
      <c r="H42" s="33">
        <v>2</v>
      </c>
      <c r="I42" s="33" t="s">
        <v>143</v>
      </c>
      <c r="J42" s="33" t="s">
        <v>144</v>
      </c>
      <c r="K42" s="33" t="s">
        <v>21</v>
      </c>
      <c r="L42" s="34" t="s">
        <v>12</v>
      </c>
      <c r="M42" s="27">
        <v>1</v>
      </c>
      <c r="N42" s="12"/>
      <c r="O42" s="12"/>
      <c r="P42" s="12"/>
      <c r="Q42"/>
    </row>
    <row r="43" spans="1:17" x14ac:dyDescent="0.3">
      <c r="A43" s="11">
        <v>37</v>
      </c>
      <c r="B43" s="30">
        <v>43671</v>
      </c>
      <c r="C43" s="31">
        <v>0.58333333333333337</v>
      </c>
      <c r="D43" s="32">
        <v>307</v>
      </c>
      <c r="E43" s="32">
        <v>81</v>
      </c>
      <c r="F43" s="32" t="s">
        <v>124</v>
      </c>
      <c r="G43" s="33" t="s">
        <v>11</v>
      </c>
      <c r="H43" s="33">
        <v>2</v>
      </c>
      <c r="I43" s="33" t="s">
        <v>143</v>
      </c>
      <c r="J43" s="33" t="s">
        <v>144</v>
      </c>
      <c r="K43" s="33" t="s">
        <v>21</v>
      </c>
      <c r="L43" s="34" t="s">
        <v>13</v>
      </c>
      <c r="M43" s="51">
        <v>1</v>
      </c>
      <c r="N43" s="12"/>
      <c r="O43" s="12"/>
      <c r="P43" s="12"/>
      <c r="Q43"/>
    </row>
    <row r="44" spans="1:17" x14ac:dyDescent="0.3">
      <c r="A44" s="11">
        <v>38</v>
      </c>
      <c r="B44" s="30">
        <v>43671</v>
      </c>
      <c r="C44" s="31">
        <v>0.625</v>
      </c>
      <c r="D44" s="32">
        <v>301</v>
      </c>
      <c r="E44" s="32">
        <v>81</v>
      </c>
      <c r="F44" s="32" t="s">
        <v>124</v>
      </c>
      <c r="G44" s="33" t="s">
        <v>70</v>
      </c>
      <c r="H44" s="33">
        <v>3</v>
      </c>
      <c r="I44" s="33" t="s">
        <v>53</v>
      </c>
      <c r="J44" s="33" t="s">
        <v>54</v>
      </c>
      <c r="K44" s="33" t="s">
        <v>55</v>
      </c>
      <c r="L44" s="34" t="s">
        <v>28</v>
      </c>
      <c r="M44" s="51">
        <v>1</v>
      </c>
      <c r="N44" s="12"/>
      <c r="O44" s="12"/>
      <c r="P44" s="12"/>
      <c r="Q44"/>
    </row>
    <row r="45" spans="1:17" x14ac:dyDescent="0.3">
      <c r="A45" s="11">
        <v>39</v>
      </c>
      <c r="B45" s="30">
        <v>43671</v>
      </c>
      <c r="C45" s="31">
        <v>0.625</v>
      </c>
      <c r="D45" s="32">
        <v>307</v>
      </c>
      <c r="E45" s="32">
        <v>81</v>
      </c>
      <c r="F45" s="32" t="s">
        <v>124</v>
      </c>
      <c r="G45" s="33" t="s">
        <v>70</v>
      </c>
      <c r="H45" s="33">
        <v>3</v>
      </c>
      <c r="I45" s="33" t="s">
        <v>53</v>
      </c>
      <c r="J45" s="33" t="s">
        <v>54</v>
      </c>
      <c r="K45" s="33" t="s">
        <v>55</v>
      </c>
      <c r="L45" s="34" t="s">
        <v>29</v>
      </c>
      <c r="M45" s="27">
        <v>1</v>
      </c>
      <c r="N45" s="12"/>
      <c r="O45" s="12"/>
      <c r="P45" s="12"/>
      <c r="Q45"/>
    </row>
    <row r="46" spans="1:17" s="11" customFormat="1" x14ac:dyDescent="0.3">
      <c r="A46" s="11">
        <v>40</v>
      </c>
      <c r="B46" s="30">
        <v>43671</v>
      </c>
      <c r="C46" s="31">
        <v>0.66666666666666663</v>
      </c>
      <c r="D46" s="32">
        <v>301</v>
      </c>
      <c r="E46" s="32">
        <v>81</v>
      </c>
      <c r="F46" s="32" t="s">
        <v>124</v>
      </c>
      <c r="G46" s="33" t="s">
        <v>147</v>
      </c>
      <c r="H46" s="33">
        <v>2</v>
      </c>
      <c r="I46" s="33" t="s">
        <v>46</v>
      </c>
      <c r="J46" s="33" t="s">
        <v>27</v>
      </c>
      <c r="K46" s="33" t="s">
        <v>181</v>
      </c>
      <c r="L46" s="34" t="s">
        <v>150</v>
      </c>
      <c r="M46" s="27">
        <v>1</v>
      </c>
      <c r="N46" s="12"/>
      <c r="O46" s="12"/>
      <c r="P46" s="12"/>
    </row>
    <row r="47" spans="1:17" x14ac:dyDescent="0.3">
      <c r="A47" s="11">
        <v>41</v>
      </c>
      <c r="B47" s="30">
        <v>43671</v>
      </c>
      <c r="C47" s="31">
        <v>0.66666666666666663</v>
      </c>
      <c r="D47" s="32">
        <v>307</v>
      </c>
      <c r="E47" s="32">
        <v>81</v>
      </c>
      <c r="F47" s="32" t="s">
        <v>124</v>
      </c>
      <c r="G47" s="33" t="s">
        <v>147</v>
      </c>
      <c r="H47" s="33">
        <v>2</v>
      </c>
      <c r="I47" s="33" t="s">
        <v>46</v>
      </c>
      <c r="J47" s="33" t="s">
        <v>27</v>
      </c>
      <c r="K47" s="33" t="s">
        <v>181</v>
      </c>
      <c r="L47" s="34" t="s">
        <v>151</v>
      </c>
      <c r="M47" s="27">
        <v>1</v>
      </c>
      <c r="N47" s="12"/>
      <c r="O47" s="12"/>
      <c r="P47" s="12"/>
      <c r="Q47"/>
    </row>
    <row r="48" spans="1:17" x14ac:dyDescent="0.3">
      <c r="A48" s="11">
        <v>42</v>
      </c>
      <c r="B48" s="30">
        <v>43671</v>
      </c>
      <c r="C48" s="31">
        <v>0.70833333333333337</v>
      </c>
      <c r="D48" s="32">
        <v>301</v>
      </c>
      <c r="E48" s="32">
        <v>81</v>
      </c>
      <c r="F48" s="32" t="s">
        <v>124</v>
      </c>
      <c r="G48" s="33" t="s">
        <v>70</v>
      </c>
      <c r="H48" s="33">
        <v>4</v>
      </c>
      <c r="I48" s="33" t="s">
        <v>62</v>
      </c>
      <c r="J48" s="33" t="s">
        <v>63</v>
      </c>
      <c r="K48" s="33" t="s">
        <v>55</v>
      </c>
      <c r="L48" s="34" t="s">
        <v>58</v>
      </c>
      <c r="M48" s="27">
        <v>1</v>
      </c>
      <c r="N48" s="12"/>
      <c r="O48" s="12"/>
      <c r="P48" s="12"/>
      <c r="Q48"/>
    </row>
    <row r="49" spans="1:17" s="11" customFormat="1" x14ac:dyDescent="0.3">
      <c r="B49" s="30">
        <v>43671</v>
      </c>
      <c r="C49" s="31">
        <v>0.75</v>
      </c>
      <c r="D49" s="32">
        <v>301</v>
      </c>
      <c r="E49" s="32">
        <v>81</v>
      </c>
      <c r="F49" s="32" t="s">
        <v>124</v>
      </c>
      <c r="G49" s="33" t="s">
        <v>11</v>
      </c>
      <c r="H49" s="33">
        <v>4</v>
      </c>
      <c r="I49" s="33" t="s">
        <v>19</v>
      </c>
      <c r="J49" s="33" t="s">
        <v>20</v>
      </c>
      <c r="K49" s="33" t="s">
        <v>24</v>
      </c>
      <c r="L49" s="34" t="s">
        <v>136</v>
      </c>
      <c r="M49" s="27">
        <v>1</v>
      </c>
      <c r="N49" s="12"/>
      <c r="O49" s="12"/>
      <c r="P49" s="12"/>
    </row>
    <row r="50" spans="1:17" x14ac:dyDescent="0.3">
      <c r="A50" s="11">
        <v>43</v>
      </c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6"/>
      <c r="M50" s="3"/>
      <c r="N50" s="26"/>
      <c r="O50" s="26"/>
      <c r="P50" s="26"/>
      <c r="Q50"/>
    </row>
    <row r="51" spans="1:17" x14ac:dyDescent="0.3">
      <c r="A51" s="11">
        <v>44</v>
      </c>
      <c r="B51" s="30">
        <v>43672</v>
      </c>
      <c r="C51" s="31">
        <v>0.375</v>
      </c>
      <c r="D51" s="32">
        <v>301</v>
      </c>
      <c r="E51" s="32">
        <v>81</v>
      </c>
      <c r="F51" s="32" t="s">
        <v>124</v>
      </c>
      <c r="G51" s="33" t="s">
        <v>70</v>
      </c>
      <c r="H51" s="33">
        <v>2</v>
      </c>
      <c r="I51" s="33" t="s">
        <v>68</v>
      </c>
      <c r="J51" s="33" t="s">
        <v>69</v>
      </c>
      <c r="K51" s="33" t="s">
        <v>167</v>
      </c>
      <c r="L51" s="34" t="s">
        <v>44</v>
      </c>
      <c r="M51" s="51">
        <v>1</v>
      </c>
      <c r="N51" s="12"/>
      <c r="O51" s="12"/>
      <c r="P51" s="12"/>
      <c r="Q51"/>
    </row>
    <row r="52" spans="1:17" s="11" customFormat="1" x14ac:dyDescent="0.3">
      <c r="A52" s="11">
        <v>45</v>
      </c>
      <c r="B52" s="30">
        <v>43672</v>
      </c>
      <c r="C52" s="31">
        <v>0.41666666666666669</v>
      </c>
      <c r="D52" s="32">
        <v>301</v>
      </c>
      <c r="E52" s="32">
        <v>81</v>
      </c>
      <c r="F52" s="32" t="s">
        <v>124</v>
      </c>
      <c r="G52" s="33" t="s">
        <v>11</v>
      </c>
      <c r="H52" s="33">
        <v>1</v>
      </c>
      <c r="I52" s="33" t="s">
        <v>182</v>
      </c>
      <c r="J52" s="33" t="s">
        <v>183</v>
      </c>
      <c r="K52" s="33" t="s">
        <v>184</v>
      </c>
      <c r="L52" s="34" t="s">
        <v>185</v>
      </c>
      <c r="M52" s="51">
        <v>1</v>
      </c>
      <c r="N52" s="12"/>
      <c r="O52" s="12"/>
      <c r="P52" s="12"/>
    </row>
    <row r="53" spans="1:17" x14ac:dyDescent="0.3">
      <c r="A53" s="11">
        <v>46</v>
      </c>
      <c r="B53" s="30">
        <v>43672</v>
      </c>
      <c r="C53" s="31">
        <v>0.45833333333333331</v>
      </c>
      <c r="D53" s="32">
        <v>301</v>
      </c>
      <c r="E53" s="32">
        <v>81</v>
      </c>
      <c r="F53" s="32" t="s">
        <v>124</v>
      </c>
      <c r="G53" s="33" t="s">
        <v>70</v>
      </c>
      <c r="H53" s="33">
        <v>2</v>
      </c>
      <c r="I53" s="33" t="s">
        <v>174</v>
      </c>
      <c r="J53" s="33" t="s">
        <v>52</v>
      </c>
      <c r="K53" s="33" t="s">
        <v>167</v>
      </c>
      <c r="L53" s="34" t="s">
        <v>175</v>
      </c>
      <c r="M53" s="51">
        <v>1</v>
      </c>
      <c r="N53" s="12"/>
      <c r="O53" s="12"/>
      <c r="P53" s="12"/>
      <c r="Q53"/>
    </row>
    <row r="54" spans="1:17" x14ac:dyDescent="0.3">
      <c r="A54" s="11">
        <v>47</v>
      </c>
      <c r="B54" s="30">
        <v>43672</v>
      </c>
      <c r="C54" s="31">
        <v>0.58333333333333337</v>
      </c>
      <c r="D54" s="32">
        <v>301</v>
      </c>
      <c r="E54" s="32">
        <v>81</v>
      </c>
      <c r="F54" s="32" t="s">
        <v>124</v>
      </c>
      <c r="G54" s="33" t="s">
        <v>70</v>
      </c>
      <c r="H54" s="33">
        <v>3</v>
      </c>
      <c r="I54" s="33" t="s">
        <v>176</v>
      </c>
      <c r="J54" s="33" t="s">
        <v>177</v>
      </c>
      <c r="K54" s="33" t="s">
        <v>158</v>
      </c>
      <c r="L54" s="34" t="s">
        <v>159</v>
      </c>
      <c r="M54" s="51">
        <v>1</v>
      </c>
      <c r="N54" s="12"/>
      <c r="O54" s="12"/>
      <c r="P54" s="12"/>
      <c r="Q54"/>
    </row>
    <row r="55" spans="1:17" s="11" customFormat="1" x14ac:dyDescent="0.3">
      <c r="A55" s="11">
        <v>48</v>
      </c>
      <c r="B55" s="30">
        <v>43672</v>
      </c>
      <c r="C55" s="31">
        <v>0.625</v>
      </c>
      <c r="D55" s="32">
        <v>301</v>
      </c>
      <c r="E55" s="32">
        <v>81</v>
      </c>
      <c r="F55" s="32" t="s">
        <v>124</v>
      </c>
      <c r="G55" s="33" t="s">
        <v>11</v>
      </c>
      <c r="H55" s="33">
        <v>1</v>
      </c>
      <c r="I55" s="33" t="s">
        <v>182</v>
      </c>
      <c r="J55" s="33" t="s">
        <v>186</v>
      </c>
      <c r="K55" s="33" t="s">
        <v>184</v>
      </c>
      <c r="L55" s="34" t="s">
        <v>175</v>
      </c>
      <c r="M55" s="51">
        <v>1</v>
      </c>
      <c r="N55" s="12"/>
      <c r="O55" s="12"/>
      <c r="P55" s="12"/>
    </row>
    <row r="56" spans="1:17" x14ac:dyDescent="0.3">
      <c r="A56" s="11">
        <v>49</v>
      </c>
      <c r="B56" s="30">
        <v>43672</v>
      </c>
      <c r="C56" s="31">
        <v>0.66666666666666663</v>
      </c>
      <c r="D56" s="32">
        <v>301</v>
      </c>
      <c r="E56" s="32">
        <v>81</v>
      </c>
      <c r="F56" s="32" t="s">
        <v>124</v>
      </c>
      <c r="G56" s="33" t="s">
        <v>70</v>
      </c>
      <c r="H56" s="33">
        <v>3</v>
      </c>
      <c r="I56" s="33" t="s">
        <v>60</v>
      </c>
      <c r="J56" s="33" t="s">
        <v>61</v>
      </c>
      <c r="K56" s="33" t="s">
        <v>158</v>
      </c>
      <c r="L56" s="34" t="s">
        <v>51</v>
      </c>
      <c r="M56" s="51">
        <v>1</v>
      </c>
      <c r="N56" s="12"/>
      <c r="O56" s="12"/>
      <c r="P56" s="12"/>
      <c r="Q56"/>
    </row>
    <row r="57" spans="1:17" x14ac:dyDescent="0.3">
      <c r="A57" s="11">
        <v>50</v>
      </c>
      <c r="B57" s="30">
        <v>43672</v>
      </c>
      <c r="C57" s="31">
        <v>0.75</v>
      </c>
      <c r="D57" s="32">
        <v>301</v>
      </c>
      <c r="E57" s="32">
        <v>81</v>
      </c>
      <c r="F57" s="32" t="s">
        <v>124</v>
      </c>
      <c r="G57" s="33" t="s">
        <v>70</v>
      </c>
      <c r="H57" s="33">
        <v>4</v>
      </c>
      <c r="I57" s="33" t="s">
        <v>178</v>
      </c>
      <c r="J57" s="33" t="s">
        <v>179</v>
      </c>
      <c r="K57" s="33" t="s">
        <v>55</v>
      </c>
      <c r="L57" s="34" t="s">
        <v>36</v>
      </c>
      <c r="M57" s="51">
        <v>1</v>
      </c>
      <c r="N57" s="12"/>
      <c r="O57" s="12"/>
      <c r="P57" s="12"/>
      <c r="Q57"/>
    </row>
    <row r="58" spans="1:17" x14ac:dyDescent="0.3">
      <c r="A58" s="11">
        <v>51</v>
      </c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6"/>
      <c r="M58" s="3"/>
      <c r="N58" s="26"/>
      <c r="O58" s="26"/>
      <c r="P58" s="26"/>
      <c r="Q58"/>
    </row>
    <row r="59" spans="1:17" x14ac:dyDescent="0.3">
      <c r="B59"/>
      <c r="L59"/>
      <c r="N59"/>
      <c r="O59"/>
      <c r="P59"/>
      <c r="Q59"/>
    </row>
    <row r="60" spans="1:17" x14ac:dyDescent="0.3">
      <c r="B60"/>
      <c r="L60"/>
      <c r="N60"/>
      <c r="O60"/>
      <c r="P60"/>
      <c r="Q60"/>
    </row>
    <row r="61" spans="1:17" x14ac:dyDescent="0.3">
      <c r="B61"/>
      <c r="L61"/>
      <c r="N61"/>
      <c r="O61"/>
      <c r="P61"/>
      <c r="Q61"/>
    </row>
    <row r="62" spans="1:17" x14ac:dyDescent="0.3">
      <c r="B62"/>
      <c r="L62"/>
      <c r="N62"/>
      <c r="O62"/>
      <c r="P62"/>
      <c r="Q62"/>
    </row>
    <row r="63" spans="1:17" x14ac:dyDescent="0.3">
      <c r="B63"/>
      <c r="L63"/>
      <c r="N63"/>
      <c r="O63"/>
      <c r="P63"/>
      <c r="Q63"/>
    </row>
    <row r="64" spans="1:17" x14ac:dyDescent="0.3">
      <c r="B64"/>
      <c r="L64"/>
      <c r="N64"/>
      <c r="O64"/>
      <c r="P64"/>
      <c r="Q64"/>
    </row>
    <row r="65" spans="2:17" x14ac:dyDescent="0.3">
      <c r="B65"/>
      <c r="L65"/>
      <c r="N65"/>
      <c r="O65"/>
      <c r="P65"/>
      <c r="Q65"/>
    </row>
    <row r="66" spans="2:17" x14ac:dyDescent="0.3">
      <c r="B66"/>
      <c r="L66"/>
      <c r="N66"/>
      <c r="O66"/>
      <c r="P66"/>
      <c r="Q66"/>
    </row>
    <row r="67" spans="2:17" x14ac:dyDescent="0.3">
      <c r="B67"/>
      <c r="L67"/>
      <c r="N67"/>
      <c r="O67"/>
      <c r="P67"/>
      <c r="Q67"/>
    </row>
    <row r="68" spans="2:17" x14ac:dyDescent="0.3">
      <c r="B68"/>
      <c r="L68"/>
      <c r="N68"/>
      <c r="O68"/>
      <c r="P68"/>
      <c r="Q68"/>
    </row>
    <row r="69" spans="2:17" x14ac:dyDescent="0.3">
      <c r="B69"/>
      <c r="L69"/>
      <c r="N69"/>
      <c r="O69"/>
      <c r="P69"/>
      <c r="Q69"/>
    </row>
    <row r="70" spans="2:17" x14ac:dyDescent="0.3">
      <c r="B70"/>
      <c r="L70"/>
      <c r="N70"/>
      <c r="O70"/>
      <c r="P70"/>
      <c r="Q70"/>
    </row>
    <row r="71" spans="2:17" x14ac:dyDescent="0.3">
      <c r="B71"/>
      <c r="L71"/>
      <c r="N71"/>
      <c r="O71"/>
      <c r="P71"/>
      <c r="Q71"/>
    </row>
    <row r="72" spans="2:17" x14ac:dyDescent="0.3">
      <c r="B72"/>
      <c r="L72"/>
      <c r="N72"/>
      <c r="O72"/>
      <c r="P72"/>
      <c r="Q72"/>
    </row>
    <row r="73" spans="2:17" x14ac:dyDescent="0.3">
      <c r="B73"/>
      <c r="L73"/>
      <c r="N73"/>
      <c r="O73"/>
      <c r="P73"/>
      <c r="Q73"/>
    </row>
    <row r="74" spans="2:17" x14ac:dyDescent="0.3">
      <c r="B74"/>
      <c r="L74"/>
      <c r="N74"/>
      <c r="O74"/>
      <c r="P74"/>
      <c r="Q74"/>
    </row>
    <row r="75" spans="2:17" x14ac:dyDescent="0.3">
      <c r="B75"/>
      <c r="L75"/>
      <c r="N75"/>
      <c r="O75"/>
      <c r="P75"/>
      <c r="Q75"/>
    </row>
    <row r="76" spans="2:17" x14ac:dyDescent="0.3">
      <c r="B76"/>
      <c r="L76"/>
      <c r="N76"/>
      <c r="O76"/>
      <c r="P76"/>
      <c r="Q76"/>
    </row>
    <row r="77" spans="2:17" x14ac:dyDescent="0.3">
      <c r="B77"/>
      <c r="L77"/>
      <c r="N77"/>
      <c r="O77"/>
      <c r="P77"/>
      <c r="Q77"/>
    </row>
    <row r="78" spans="2:17" x14ac:dyDescent="0.3">
      <c r="B78"/>
      <c r="L78"/>
      <c r="N78"/>
      <c r="O78"/>
      <c r="P78"/>
      <c r="Q78"/>
    </row>
    <row r="79" spans="2:17" x14ac:dyDescent="0.3">
      <c r="B79"/>
      <c r="L79"/>
      <c r="N79"/>
      <c r="O79"/>
      <c r="P79"/>
      <c r="Q79"/>
    </row>
    <row r="80" spans="2:17" x14ac:dyDescent="0.3">
      <c r="B80"/>
      <c r="L80"/>
      <c r="N80"/>
      <c r="O80"/>
      <c r="P80"/>
      <c r="Q80"/>
    </row>
    <row r="81" spans="2:17" x14ac:dyDescent="0.3">
      <c r="B81"/>
      <c r="L81"/>
      <c r="N81"/>
      <c r="O81"/>
      <c r="P81"/>
      <c r="Q81"/>
    </row>
    <row r="82" spans="2:17" x14ac:dyDescent="0.3">
      <c r="B82"/>
      <c r="L82"/>
      <c r="N82"/>
      <c r="O82"/>
      <c r="P82"/>
      <c r="Q82"/>
    </row>
    <row r="83" spans="2:17" x14ac:dyDescent="0.3">
      <c r="B83"/>
      <c r="L83"/>
      <c r="N83"/>
      <c r="O83"/>
      <c r="P83"/>
      <c r="Q83"/>
    </row>
    <row r="84" spans="2:17" x14ac:dyDescent="0.3">
      <c r="B84"/>
      <c r="L84"/>
      <c r="N84"/>
      <c r="O84"/>
      <c r="P84"/>
      <c r="Q84"/>
    </row>
    <row r="85" spans="2:17" x14ac:dyDescent="0.3">
      <c r="B85"/>
      <c r="L85"/>
      <c r="N85"/>
      <c r="O85"/>
      <c r="P85"/>
      <c r="Q85"/>
    </row>
    <row r="86" spans="2:17" x14ac:dyDescent="0.3">
      <c r="B86"/>
      <c r="L86"/>
      <c r="N86"/>
      <c r="O86"/>
      <c r="P86"/>
      <c r="Q86"/>
    </row>
    <row r="87" spans="2:17" x14ac:dyDescent="0.3">
      <c r="B87"/>
      <c r="L87"/>
      <c r="N87"/>
      <c r="O87"/>
      <c r="P87"/>
      <c r="Q87"/>
    </row>
    <row r="88" spans="2:17" x14ac:dyDescent="0.3">
      <c r="B88"/>
      <c r="L88"/>
      <c r="N88"/>
      <c r="O88"/>
      <c r="P88"/>
      <c r="Q88"/>
    </row>
    <row r="89" spans="2:17" x14ac:dyDescent="0.3">
      <c r="B89"/>
      <c r="L89"/>
      <c r="N89"/>
      <c r="O89"/>
      <c r="P89"/>
      <c r="Q89"/>
    </row>
    <row r="90" spans="2:17" x14ac:dyDescent="0.3">
      <c r="B90"/>
      <c r="L90"/>
      <c r="N90"/>
      <c r="O90"/>
      <c r="P90"/>
      <c r="Q90"/>
    </row>
    <row r="91" spans="2:17" x14ac:dyDescent="0.3">
      <c r="B91"/>
      <c r="L91"/>
      <c r="N91"/>
      <c r="O91"/>
      <c r="P91"/>
      <c r="Q91"/>
    </row>
    <row r="92" spans="2:17" x14ac:dyDescent="0.3">
      <c r="B92"/>
      <c r="L92"/>
      <c r="N92"/>
      <c r="O92"/>
      <c r="P92"/>
      <c r="Q92"/>
    </row>
    <row r="93" spans="2:17" x14ac:dyDescent="0.3">
      <c r="B93"/>
      <c r="L93"/>
      <c r="N93"/>
      <c r="O93"/>
      <c r="P93"/>
      <c r="Q93"/>
    </row>
    <row r="94" spans="2:17" x14ac:dyDescent="0.3">
      <c r="B94"/>
      <c r="L94"/>
      <c r="N94"/>
      <c r="O94"/>
      <c r="P94"/>
      <c r="Q94"/>
    </row>
    <row r="95" spans="2:17" x14ac:dyDescent="0.3">
      <c r="B95"/>
      <c r="L95"/>
      <c r="N95"/>
      <c r="O95"/>
      <c r="P95"/>
      <c r="Q95"/>
    </row>
    <row r="96" spans="2:17" x14ac:dyDescent="0.3">
      <c r="B96"/>
      <c r="L96"/>
      <c r="N96"/>
      <c r="O96"/>
      <c r="P96"/>
      <c r="Q96"/>
    </row>
    <row r="97" spans="2:17" x14ac:dyDescent="0.3">
      <c r="B97"/>
      <c r="L97"/>
      <c r="N97"/>
      <c r="O97"/>
      <c r="P97"/>
      <c r="Q97"/>
    </row>
    <row r="98" spans="2:17" x14ac:dyDescent="0.3">
      <c r="B98"/>
      <c r="L98"/>
      <c r="N98"/>
      <c r="O98"/>
      <c r="P98"/>
      <c r="Q98"/>
    </row>
    <row r="99" spans="2:17" x14ac:dyDescent="0.3">
      <c r="B99"/>
      <c r="L99"/>
      <c r="N99"/>
      <c r="O99"/>
      <c r="P99"/>
      <c r="Q99"/>
    </row>
    <row r="100" spans="2:17" x14ac:dyDescent="0.3">
      <c r="B100"/>
      <c r="L100"/>
      <c r="N100"/>
      <c r="O100"/>
      <c r="P100"/>
      <c r="Q100"/>
    </row>
    <row r="101" spans="2:17" x14ac:dyDescent="0.3">
      <c r="B101"/>
      <c r="L101"/>
      <c r="N101"/>
      <c r="O101"/>
      <c r="P101"/>
      <c r="Q101"/>
    </row>
    <row r="102" spans="2:17" x14ac:dyDescent="0.3">
      <c r="B102"/>
      <c r="L102"/>
      <c r="N102"/>
      <c r="O102"/>
      <c r="P102"/>
      <c r="Q102"/>
    </row>
    <row r="103" spans="2:17" x14ac:dyDescent="0.3">
      <c r="B103"/>
      <c r="L103"/>
      <c r="N103"/>
      <c r="O103"/>
      <c r="P103"/>
      <c r="Q103"/>
    </row>
    <row r="104" spans="2:17" x14ac:dyDescent="0.3">
      <c r="B104"/>
      <c r="L104"/>
      <c r="N104"/>
      <c r="O104"/>
      <c r="P104"/>
      <c r="Q104"/>
    </row>
    <row r="105" spans="2:17" x14ac:dyDescent="0.3">
      <c r="B105"/>
      <c r="L105"/>
      <c r="N105"/>
      <c r="O105"/>
      <c r="P105"/>
      <c r="Q105"/>
    </row>
    <row r="106" spans="2:17" x14ac:dyDescent="0.3">
      <c r="B106"/>
      <c r="L106"/>
      <c r="N106"/>
      <c r="O106"/>
      <c r="P106"/>
      <c r="Q106"/>
    </row>
    <row r="142" spans="1:20" s="9" customFormat="1" x14ac:dyDescent="0.3">
      <c r="A142"/>
      <c r="B142" s="5"/>
      <c r="C142"/>
      <c r="D142"/>
      <c r="E142"/>
      <c r="F142"/>
      <c r="G142"/>
      <c r="H142"/>
      <c r="I142"/>
      <c r="J142"/>
      <c r="K142"/>
      <c r="L142" s="7"/>
      <c r="M142"/>
      <c r="N142" s="11"/>
      <c r="O142" s="11"/>
      <c r="P142" s="11"/>
      <c r="Q142" s="11"/>
      <c r="R142"/>
      <c r="S142"/>
      <c r="T142"/>
    </row>
    <row r="333" spans="1:20" s="9" customFormat="1" x14ac:dyDescent="0.3">
      <c r="A333"/>
      <c r="B333" s="5"/>
      <c r="C333"/>
      <c r="D333"/>
      <c r="E333"/>
      <c r="F333"/>
      <c r="G333"/>
      <c r="H333"/>
      <c r="I333"/>
      <c r="J333"/>
      <c r="K333"/>
      <c r="L333" s="7"/>
      <c r="M333"/>
      <c r="N333" s="11"/>
      <c r="O333" s="11"/>
      <c r="P333" s="11"/>
      <c r="Q333" s="11"/>
      <c r="R333"/>
      <c r="S333"/>
      <c r="T333"/>
    </row>
    <row r="341" spans="1:20" s="9" customFormat="1" x14ac:dyDescent="0.3">
      <c r="A341"/>
      <c r="B341" s="5"/>
      <c r="C341"/>
      <c r="D341"/>
      <c r="E341"/>
      <c r="F341"/>
      <c r="G341"/>
      <c r="H341"/>
      <c r="I341"/>
      <c r="J341"/>
      <c r="K341"/>
      <c r="L341" s="7"/>
      <c r="M341"/>
      <c r="N341" s="11"/>
      <c r="O341" s="11"/>
      <c r="P341" s="11"/>
      <c r="Q341" s="11"/>
      <c r="R341"/>
      <c r="S341"/>
      <c r="T341"/>
    </row>
    <row r="342" spans="1:20" s="9" customFormat="1" x14ac:dyDescent="0.3">
      <c r="A342"/>
      <c r="B342" s="5"/>
      <c r="C342"/>
      <c r="D342"/>
      <c r="E342"/>
      <c r="F342"/>
      <c r="G342"/>
      <c r="H342"/>
      <c r="I342"/>
      <c r="J342"/>
      <c r="K342"/>
      <c r="L342" s="7"/>
      <c r="M342"/>
      <c r="N342" s="11"/>
      <c r="O342" s="11"/>
      <c r="P342" s="11"/>
      <c r="Q342" s="11"/>
      <c r="R342"/>
      <c r="S342"/>
      <c r="T342"/>
    </row>
    <row r="343" spans="1:20" s="9" customFormat="1" x14ac:dyDescent="0.3">
      <c r="A343"/>
      <c r="B343" s="5"/>
      <c r="C343"/>
      <c r="D343"/>
      <c r="E343"/>
      <c r="F343"/>
      <c r="G343"/>
      <c r="H343"/>
      <c r="I343"/>
      <c r="J343"/>
      <c r="K343"/>
      <c r="L343" s="7"/>
      <c r="M343"/>
      <c r="N343" s="11"/>
      <c r="O343" s="11"/>
      <c r="P343" s="11"/>
      <c r="Q343" s="11"/>
      <c r="R343"/>
      <c r="S343"/>
      <c r="T343"/>
    </row>
    <row r="367" spans="1:20" s="9" customFormat="1" x14ac:dyDescent="0.3">
      <c r="A367"/>
      <c r="B367" s="5"/>
      <c r="C367"/>
      <c r="D367"/>
      <c r="E367"/>
      <c r="F367"/>
      <c r="G367"/>
      <c r="H367"/>
      <c r="I367"/>
      <c r="J367"/>
      <c r="K367"/>
      <c r="L367" s="7"/>
      <c r="M367"/>
      <c r="N367" s="11"/>
      <c r="O367" s="11"/>
      <c r="P367" s="11"/>
      <c r="Q367" s="11"/>
      <c r="R367"/>
      <c r="S367"/>
      <c r="T367"/>
    </row>
    <row r="437" spans="1:20" s="9" customFormat="1" x14ac:dyDescent="0.3">
      <c r="A437"/>
      <c r="B437" s="5"/>
      <c r="C437"/>
      <c r="D437"/>
      <c r="E437"/>
      <c r="F437"/>
      <c r="G437"/>
      <c r="H437"/>
      <c r="I437"/>
      <c r="J437"/>
      <c r="K437"/>
      <c r="L437" s="7"/>
      <c r="M437"/>
      <c r="N437" s="11"/>
      <c r="O437" s="11"/>
      <c r="P437" s="11"/>
      <c r="Q437" s="11"/>
      <c r="R437"/>
      <c r="S437"/>
      <c r="T437"/>
    </row>
    <row r="438" spans="1:20" s="9" customFormat="1" x14ac:dyDescent="0.3">
      <c r="A438"/>
      <c r="B438" s="5"/>
      <c r="C438"/>
      <c r="D438"/>
      <c r="E438"/>
      <c r="F438"/>
      <c r="G438"/>
      <c r="H438"/>
      <c r="I438"/>
      <c r="J438"/>
      <c r="K438"/>
      <c r="L438" s="7"/>
      <c r="M438"/>
      <c r="N438" s="11"/>
      <c r="O438" s="11"/>
      <c r="P438" s="11"/>
      <c r="Q438" s="11"/>
      <c r="R438"/>
      <c r="S438"/>
      <c r="T438"/>
    </row>
    <row r="647" spans="1:20" s="8" customFormat="1" x14ac:dyDescent="0.3">
      <c r="A647"/>
      <c r="B647" s="5"/>
      <c r="C647"/>
      <c r="D647"/>
      <c r="E647"/>
      <c r="F647"/>
      <c r="G647"/>
      <c r="H647"/>
      <c r="I647"/>
      <c r="J647"/>
      <c r="K647"/>
      <c r="L647" s="7"/>
      <c r="M647"/>
      <c r="N647" s="11"/>
      <c r="O647" s="11"/>
      <c r="P647" s="11"/>
      <c r="Q647" s="11"/>
      <c r="R647"/>
      <c r="S647"/>
      <c r="T647"/>
    </row>
    <row r="696" spans="1:20" s="9" customFormat="1" x14ac:dyDescent="0.3">
      <c r="A696"/>
      <c r="B696" s="5"/>
      <c r="C696"/>
      <c r="D696"/>
      <c r="E696"/>
      <c r="F696"/>
      <c r="G696"/>
      <c r="H696"/>
      <c r="I696"/>
      <c r="J696"/>
      <c r="K696"/>
      <c r="L696" s="7"/>
      <c r="M696"/>
      <c r="N696" s="11"/>
      <c r="O696" s="11"/>
      <c r="P696" s="11"/>
      <c r="Q696" s="11"/>
      <c r="R696"/>
      <c r="S696"/>
      <c r="T696"/>
    </row>
    <row r="746" spans="1:20" s="9" customFormat="1" x14ac:dyDescent="0.3">
      <c r="A746"/>
      <c r="B746" s="5"/>
      <c r="C746"/>
      <c r="D746"/>
      <c r="E746"/>
      <c r="F746"/>
      <c r="G746"/>
      <c r="H746"/>
      <c r="I746"/>
      <c r="J746"/>
      <c r="K746"/>
      <c r="L746" s="7"/>
      <c r="M746"/>
      <c r="N746" s="11"/>
      <c r="O746" s="11"/>
      <c r="P746" s="11"/>
      <c r="Q746" s="11"/>
      <c r="R746"/>
      <c r="S746"/>
      <c r="T746"/>
    </row>
    <row r="967" spans="1:20" s="9" customFormat="1" x14ac:dyDescent="0.3">
      <c r="A967"/>
      <c r="B967" s="5"/>
      <c r="C967"/>
      <c r="D967"/>
      <c r="E967"/>
      <c r="F967"/>
      <c r="G967"/>
      <c r="H967"/>
      <c r="I967"/>
      <c r="J967"/>
      <c r="K967"/>
      <c r="L967" s="7"/>
      <c r="M967"/>
      <c r="N967" s="11"/>
      <c r="O967" s="11"/>
      <c r="P967" s="11"/>
      <c r="Q967" s="11"/>
      <c r="R967"/>
      <c r="S967"/>
      <c r="T967"/>
    </row>
    <row r="1015" spans="1:20" s="9" customFormat="1" x14ac:dyDescent="0.3">
      <c r="A1015"/>
      <c r="B1015" s="5"/>
      <c r="C1015"/>
      <c r="D1015"/>
      <c r="E1015"/>
      <c r="F1015"/>
      <c r="G1015"/>
      <c r="H1015"/>
      <c r="I1015"/>
      <c r="J1015"/>
      <c r="K1015"/>
      <c r="L1015" s="7"/>
      <c r="M1015"/>
      <c r="N1015" s="11"/>
      <c r="O1015" s="11"/>
      <c r="P1015" s="11"/>
      <c r="Q1015" s="11"/>
      <c r="R1015"/>
      <c r="S1015"/>
      <c r="T1015"/>
    </row>
    <row r="1016" spans="1:20" s="9" customFormat="1" x14ac:dyDescent="0.3">
      <c r="A1016"/>
      <c r="B1016" s="5"/>
      <c r="C1016"/>
      <c r="D1016"/>
      <c r="E1016"/>
      <c r="F1016"/>
      <c r="G1016"/>
      <c r="H1016"/>
      <c r="I1016"/>
      <c r="J1016"/>
      <c r="K1016"/>
      <c r="L1016" s="7"/>
      <c r="M1016"/>
      <c r="N1016" s="11"/>
      <c r="O1016" s="11"/>
      <c r="P1016" s="11"/>
      <c r="Q1016" s="11"/>
      <c r="R1016"/>
      <c r="S1016"/>
      <c r="T1016"/>
    </row>
    <row r="1030" spans="1:20" s="9" customFormat="1" x14ac:dyDescent="0.3">
      <c r="A1030"/>
      <c r="B1030" s="5"/>
      <c r="C1030"/>
      <c r="D1030"/>
      <c r="E1030"/>
      <c r="F1030"/>
      <c r="G1030"/>
      <c r="H1030"/>
      <c r="I1030"/>
      <c r="J1030"/>
      <c r="K1030"/>
      <c r="L1030" s="7"/>
      <c r="M1030"/>
      <c r="N1030" s="11"/>
      <c r="O1030" s="11"/>
      <c r="P1030" s="11"/>
      <c r="Q1030" s="11"/>
      <c r="R1030"/>
      <c r="S1030"/>
      <c r="T1030"/>
    </row>
  </sheetData>
  <sortState xmlns:xlrd2="http://schemas.microsoft.com/office/spreadsheetml/2017/richdata2" ref="A8:T83">
    <sortCondition ref="A8:A83"/>
  </sortState>
  <conditionalFormatting sqref="N57:P58">
    <cfRule type="duplicateValues" dxfId="8" priority="113"/>
  </conditionalFormatting>
  <conditionalFormatting sqref="N17:P20">
    <cfRule type="duplicateValues" dxfId="7" priority="125"/>
  </conditionalFormatting>
  <conditionalFormatting sqref="N41:P47">
    <cfRule type="duplicateValues" dxfId="6" priority="135"/>
  </conditionalFormatting>
  <conditionalFormatting sqref="N32:P40">
    <cfRule type="duplicateValues" dxfId="5" priority="136"/>
  </conditionalFormatting>
  <conditionalFormatting sqref="N26:P31">
    <cfRule type="duplicateValues" dxfId="4" priority="140"/>
  </conditionalFormatting>
  <conditionalFormatting sqref="N13:P16">
    <cfRule type="duplicateValues" dxfId="3" priority="143"/>
  </conditionalFormatting>
  <conditionalFormatting sqref="N8:P12">
    <cfRule type="duplicateValues" dxfId="2" priority="144"/>
  </conditionalFormatting>
  <conditionalFormatting sqref="N50:P56">
    <cfRule type="duplicateValues" dxfId="1" priority="145"/>
  </conditionalFormatting>
  <conditionalFormatting sqref="N22:P25">
    <cfRule type="duplicateValues" dxfId="0" priority="146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2019-03-04T10:55:44Z</dcterms:created>
  <dcterms:modified xsi:type="dcterms:W3CDTF">2019-07-18T07:51:04Z</dcterms:modified>
</cp:coreProperties>
</file>